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8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5.xml" ContentType="application/vnd.openxmlformats-officedocument.spreadsheetml.revisionLog+xml"/>
  <Override PartName="/xl/revisions/revisionLog13.xml" ContentType="application/vnd.openxmlformats-officedocument.spreadsheetml.revisionLog+xml"/>
  <Override PartName="/xl/revisions/revisionLog17.xml" ContentType="application/vnd.openxmlformats-officedocument.spreadsheetml.revisionLog+xml"/>
  <Override PartName="/xl/revisions/revisionLog35.xml" ContentType="application/vnd.openxmlformats-officedocument.spreadsheetml.revisionLog+xml"/>
  <Override PartName="/xl/revisions/revisionLog20.xml" ContentType="application/vnd.openxmlformats-officedocument.spreadsheetml.revisionLog+xml"/>
  <Override PartName="/xl/revisions/revisionLog38.xml" ContentType="application/vnd.openxmlformats-officedocument.spreadsheetml.revisionLog+xml"/>
  <Override PartName="/xl/revisions/revisionLog43.xml" ContentType="application/vnd.openxmlformats-officedocument.spreadsheetml.revisionLog+xml"/>
  <Override PartName="/xl/revisions/revisionLog59.xml" ContentType="application/vnd.openxmlformats-officedocument.spreadsheetml.revisionLog+xml"/>
  <Override PartName="/xl/revisions/revisionLog64.xml" ContentType="application/vnd.openxmlformats-officedocument.spreadsheetml.revisionLog+xml"/>
  <Override PartName="/xl/revisions/revisionLog32.xml" ContentType="application/vnd.openxmlformats-officedocument.spreadsheetml.revisionLog+xml"/>
  <Override PartName="/xl/revisions/revisionLog46.xml" ContentType="application/vnd.openxmlformats-officedocument.spreadsheetml.revisionLog+xml"/>
  <Override PartName="/xl/revisions/revisionLog51.xml" ContentType="application/vnd.openxmlformats-officedocument.spreadsheetml.revisionLog+xml"/>
  <Override PartName="/xl/revisions/revisionLog72.xml" ContentType="application/vnd.openxmlformats-officedocument.spreadsheetml.revisionLog+xml"/>
  <Override PartName="/xl/revisions/revisionLog1.xml" ContentType="application/vnd.openxmlformats-officedocument.spreadsheetml.revisionLog+xml"/>
  <Override PartName="/xl/revisions/revisionLog7.xml" ContentType="application/vnd.openxmlformats-officedocument.spreadsheetml.revisionLog+xml"/>
  <Override PartName="/xl/revisions/revisionLog67.xml" ContentType="application/vnd.openxmlformats-officedocument.spreadsheetml.revisionLog+xml"/>
  <Override PartName="/xl/revisions/revisionLog15.xml" ContentType="application/vnd.openxmlformats-officedocument.spreadsheetml.revisionLog+xml"/>
  <Override PartName="/xl/revisions/revisionLog2.xml" ContentType="application/vnd.openxmlformats-officedocument.spreadsheetml.revisionLog+xml"/>
  <Override PartName="/xl/revisions/revisionLog28.xml" ContentType="application/vnd.openxmlformats-officedocument.spreadsheetml.revisionLog+xml"/>
  <Override PartName="/xl/revisions/revisionLog1111.xml" ContentType="application/vnd.openxmlformats-officedocument.spreadsheetml.revisionLog+xml"/>
  <Override PartName="/xl/revisions/revisionLog31.xml" ContentType="application/vnd.openxmlformats-officedocument.spreadsheetml.revisionLog+xml"/>
  <Override PartName="/xl/revisions/revisionLog33.xml" ContentType="application/vnd.openxmlformats-officedocument.spreadsheetml.revisionLog+xml"/>
  <Override PartName="/xl/revisions/revisionLog49.xml" ContentType="application/vnd.openxmlformats-officedocument.spreadsheetml.revisionLog+xml"/>
  <Override PartName="/xl/revisions/revisionLog54.xml" ContentType="application/vnd.openxmlformats-officedocument.spreadsheetml.revisionLog+xml"/>
  <Override PartName="/xl/revisions/revisionLog70.xml" ContentType="application/vnd.openxmlformats-officedocument.spreadsheetml.revisionLog+xml"/>
  <Override PartName="/xl/revisions/revisionLog75.xml" ContentType="application/vnd.openxmlformats-officedocument.spreadsheetml.revisionLog+xml"/>
  <Override PartName="/xl/revisions/revisionLog23.xml" ContentType="application/vnd.openxmlformats-officedocument.spreadsheetml.revisionLog+xml"/>
  <Override PartName="/xl/revisions/revisionLog36.xml" ContentType="application/vnd.openxmlformats-officedocument.spreadsheetml.revisionLog+xml"/>
  <Override PartName="/xl/revisions/revisionLog41.xml" ContentType="application/vnd.openxmlformats-officedocument.spreadsheetml.revisionLog+xml"/>
  <Override PartName="/xl/revisions/revisionLog62.xml" ContentType="application/vnd.openxmlformats-officedocument.spreadsheetml.revisionLog+xml"/>
  <Override PartName="/xl/revisions/revisionLog81.xml" ContentType="application/vnd.openxmlformats-officedocument.spreadsheetml.revisionLog+xml"/>
  <Override PartName="/xl/revisions/revisionLog5.xml" ContentType="application/vnd.openxmlformats-officedocument.spreadsheetml.revisionLog+xml"/>
  <Override PartName="/xl/revisions/revisionLog57.xml" ContentType="application/vnd.openxmlformats-officedocument.spreadsheetml.revisionLog+xml"/>
  <Override PartName="/xl/revisions/revisionLog78.xml" ContentType="application/vnd.openxmlformats-officedocument.spreadsheetml.revisionLog+xml"/>
  <Override PartName="/xl/revisions/revisionLog18.xml" ContentType="application/vnd.openxmlformats-officedocument.spreadsheetml.revisionLog+xml"/>
  <Override PartName="/xl/revisions/revisionLog141.xml" ContentType="application/vnd.openxmlformats-officedocument.spreadsheetml.revisionLog+xml"/>
  <Override PartName="/xl/revisions/revisionLog21.xml" ContentType="application/vnd.openxmlformats-officedocument.spreadsheetml.revisionLog+xml"/>
  <Override PartName="/xl/revisions/revisionLog26.xml" ContentType="application/vnd.openxmlformats-officedocument.spreadsheetml.revisionLog+xml"/>
  <Override PartName="/xl/revisions/revisionLog29.xml" ContentType="application/vnd.openxmlformats-officedocument.spreadsheetml.revisionLog+xml"/>
  <Override PartName="/xl/revisions/revisionLog110.xml" ContentType="application/vnd.openxmlformats-officedocument.spreadsheetml.revisionLog+xml"/>
  <Override PartName="/xl/revisions/revisionLog39.xml" ContentType="application/vnd.openxmlformats-officedocument.spreadsheetml.revisionLog+xml"/>
  <Override PartName="/xl/revisions/revisionLog44.xml" ContentType="application/vnd.openxmlformats-officedocument.spreadsheetml.revisionLog+xml"/>
  <Override PartName="/xl/revisions/revisionLog52.xml" ContentType="application/vnd.openxmlformats-officedocument.spreadsheetml.revisionLog+xml"/>
  <Override PartName="/xl/revisions/revisionLog60.xml" ContentType="application/vnd.openxmlformats-officedocument.spreadsheetml.revisionLog+xml"/>
  <Override PartName="/xl/revisions/revisionLog65.xml" ContentType="application/vnd.openxmlformats-officedocument.spreadsheetml.revisionLog+xml"/>
  <Override PartName="/xl/revisions/revisionLog73.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8.xml" ContentType="application/vnd.openxmlformats-officedocument.spreadsheetml.revisionLog+xml"/>
  <Override PartName="/xl/revisions/revisionLog47.xml" ContentType="application/vnd.openxmlformats-officedocument.spreadsheetml.revisionLog+xml"/>
  <Override PartName="/xl/revisions/revisionLog68.xml" ContentType="application/vnd.openxmlformats-officedocument.spreadsheetml.revisionLog+xml"/>
  <Override PartName="/xl/revisions/revisionLog76.xml" ContentType="application/vnd.openxmlformats-officedocument.spreadsheetml.revisionLog+xml"/>
  <Override PartName="/xl/revisions/revisionLog79.xml" ContentType="application/vnd.openxmlformats-officedocument.spreadsheetml.revisionLog+xml"/>
  <Override PartName="/xl/revisions/revisionLog3.xml" ContentType="application/vnd.openxmlformats-officedocument.spreadsheetml.revisionLog+xml"/>
  <Override PartName="/xl/revisions/revisionLog12.xml" ContentType="application/vnd.openxmlformats-officedocument.spreadsheetml.revisionLog+xml"/>
  <Override PartName="/xl/revisions/revisionLog16.xml" ContentType="application/vnd.openxmlformats-officedocument.spreadsheetml.revisionLog+xml"/>
  <Override PartName="/xl/revisions/revisionLog24.xml" ContentType="application/vnd.openxmlformats-officedocument.spreadsheetml.revisionLog+xml"/>
  <Override PartName="/xl/revisions/revisionLog11.xml" ContentType="application/vnd.openxmlformats-officedocument.spreadsheetml.revisionLog+xml"/>
  <Override PartName="/xl/revisions/revisionLog34.xml" ContentType="application/vnd.openxmlformats-officedocument.spreadsheetml.revisionLog+xml"/>
  <Override PartName="/xl/revisions/revisionLog42.xml" ContentType="application/vnd.openxmlformats-officedocument.spreadsheetml.revisionLog+xml"/>
  <Override PartName="/xl/revisions/revisionLog55.xml" ContentType="application/vnd.openxmlformats-officedocument.spreadsheetml.revisionLog+xml"/>
  <Override PartName="/xl/revisions/revisionLog63.xml" ContentType="application/vnd.openxmlformats-officedocument.spreadsheetml.revisionLog+xml"/>
  <Override PartName="/xl/revisions/revisionLog19.xml" ContentType="application/vnd.openxmlformats-officedocument.spreadsheetml.revisionLog+xml"/>
  <Override PartName="/xl/revisions/revisionLog37.xml" ContentType="application/vnd.openxmlformats-officedocument.spreadsheetml.revisionLog+xml"/>
  <Override PartName="/xl/revisions/revisionLog50.xml" ContentType="application/vnd.openxmlformats-officedocument.spreadsheetml.revisionLog+xml"/>
  <Override PartName="/xl/revisions/revisionLog58.xml" ContentType="application/vnd.openxmlformats-officedocument.spreadsheetml.revisionLog+xml"/>
  <Override PartName="/xl/revisions/revisionLog66.xml" ContentType="application/vnd.openxmlformats-officedocument.spreadsheetml.revisionLog+xml"/>
  <Override PartName="/xl/revisions/revisionLog71.xml" ContentType="application/vnd.openxmlformats-officedocument.spreadsheetml.revisionLog+xml"/>
  <Override PartName="/xl/revisions/revisionLog14.xml" ContentType="application/vnd.openxmlformats-officedocument.spreadsheetml.revisionLog+xml"/>
  <Override PartName="/xl/revisions/revisionLog82.xml" ContentType="application/vnd.openxmlformats-officedocument.spreadsheetml.revisionLog+xml"/>
  <Override PartName="/xl/revisions/revisionLog111.xml" ContentType="application/vnd.openxmlformats-officedocument.spreadsheetml.revisionLog+xml"/>
  <Override PartName="/xl/revisions/revisionLog6.xml" ContentType="application/vnd.openxmlformats-officedocument.spreadsheetml.revisionLog+xml"/>
  <Override PartName="/xl/revisions/revisionLog142.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112.xml" ContentType="application/vnd.openxmlformats-officedocument.spreadsheetml.revisionLog+xml"/>
  <Override PartName="/xl/revisions/revisionLog45.xml" ContentType="application/vnd.openxmlformats-officedocument.spreadsheetml.revisionLog+xml"/>
  <Override PartName="/xl/revisions/revisionLog53.xml" ContentType="application/vnd.openxmlformats-officedocument.spreadsheetml.revisionLog+xml"/>
  <Override PartName="/xl/revisions/revisionLog10.xml" ContentType="application/vnd.openxmlformats-officedocument.spreadsheetml.revisionLog+xml"/>
  <Override PartName="/xl/revisions/revisionLog30.xml" ContentType="application/vnd.openxmlformats-officedocument.spreadsheetml.revisionLog+xml"/>
  <Override PartName="/xl/revisions/revisionLog40.xml" ContentType="application/vnd.openxmlformats-officedocument.spreadsheetml.revisionLog+xml"/>
  <Override PartName="/xl/revisions/revisionLog48.xml" ContentType="application/vnd.openxmlformats-officedocument.spreadsheetml.revisionLog+xml"/>
  <Override PartName="/xl/revisions/revisionLog56.xml" ContentType="application/vnd.openxmlformats-officedocument.spreadsheetml.revisionLog+xml"/>
  <Override PartName="/xl/revisions/revisionLog61.xml" ContentType="application/vnd.openxmlformats-officedocument.spreadsheetml.revisionLog+xml"/>
  <Override PartName="/xl/revisions/revisionLog69.xml" ContentType="application/vnd.openxmlformats-officedocument.spreadsheetml.revisionLog+xml"/>
  <Override PartName="/xl/revisions/revisionLog74.xml" ContentType="application/vnd.openxmlformats-officedocument.spreadsheetml.revisionLog+xml"/>
  <Override PartName="/xl/revisions/revisionLog77.xml" ContentType="application/vnd.openxmlformats-officedocument.spreadsheetml.revisionLog+xml"/>
  <Override PartName="/xl/revisions/revisionLog80.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0" yWindow="10680" windowWidth="1980" windowHeight="1170" tabRatio="518"/>
  </bookViews>
  <sheets>
    <sheet name="на 01.11.2016" sheetId="1" r:id="rId1"/>
  </sheets>
  <definedNames>
    <definedName name="_xlnm._FilterDatabase" localSheetId="0" hidden="1">'на 01.11.2016'!$A$7:$P$398</definedName>
    <definedName name="Z_0217F586_7BE2_4803_B88F_1646729DF76E_.wvu.FilterData" localSheetId="0" hidden="1">'на 01.11.2016'!$A$7:$P$398</definedName>
    <definedName name="Z_040F7A53_882C_426B_A971_3BA4E7F819F6_.wvu.FilterData" localSheetId="0" hidden="1">'на 01.11.2016'!$A$7:$K$140</definedName>
    <definedName name="Z_05C1E2BB_B583_44DD_A8AC_FBF87A053735_.wvu.FilterData" localSheetId="0" hidden="1">'на 01.11.2016'!$A$7:$K$140</definedName>
    <definedName name="Z_05C9DD0B_EBEE_40E7_A642_8B2CDCC810BA_.wvu.FilterData" localSheetId="0" hidden="1">'на 01.11.2016'!$A$7:$K$140</definedName>
    <definedName name="Z_0623BA59_06E0_47C4_A9E0_EFF8949456C2_.wvu.FilterData" localSheetId="0" hidden="1">'на 01.11.2016'!$A$7:$K$140</definedName>
    <definedName name="Z_0644E522_2545_474C_824A_2ED6C2798897_.wvu.FilterData" localSheetId="0" hidden="1">'на 01.11.2016'!$A$7:$P$398</definedName>
    <definedName name="Z_071188D9_4773_41E2_8227_482316F94E22_.wvu.FilterData" localSheetId="0" hidden="1">'на 01.11.2016'!$A$7:$P$398</definedName>
    <definedName name="Z_079216EF_F396_45DE_93AA_DF26C49F532F_.wvu.FilterData" localSheetId="0" hidden="1">'на 01.11.2016'!$A$7:$K$140</definedName>
    <definedName name="Z_081D092E_BCFD_434D_99DD_F262EBF81A7D_.wvu.FilterData" localSheetId="0" hidden="1">'на 01.11.2016'!$A$7:$K$140</definedName>
    <definedName name="Z_081D1E71_FAB1_490F_8347_4363E467A6B8_.wvu.FilterData" localSheetId="0" hidden="1">'на 01.11.2016'!$A$7:$P$398</definedName>
    <definedName name="Z_09EDEF91_2CA5_4F56_B67B_9D290C461670_.wvu.FilterData" localSheetId="0" hidden="1">'на 01.11.2016'!$A$7:$K$140</definedName>
    <definedName name="Z_0AC3FA68_E0C8_4657_AD81_AF6345EA501C_.wvu.FilterData" localSheetId="0" hidden="1">'на 01.11.2016'!$A$7:$K$140</definedName>
    <definedName name="Z_0B579593_C56D_4394_91C1_F024BBE56EB1_.wvu.FilterData" localSheetId="0" hidden="1">'на 01.11.2016'!$A$7:$K$140</definedName>
    <definedName name="Z_0BC55D76_817D_4871_ADFD_780685E85798_.wvu.FilterData" localSheetId="0" hidden="1">'на 01.11.2016'!$A$7:$P$398</definedName>
    <definedName name="Z_0C6B39CB_8BE2_4437_B7EF_2B863FB64A7A_.wvu.FilterData" localSheetId="0" hidden="1">'на 01.11.2016'!$A$7:$K$140</definedName>
    <definedName name="Z_0C81132D_0EFB_424B_A2C0_D694846C9416_.wvu.FilterData" localSheetId="0" hidden="1">'на 01.11.2016'!$A$7:$P$398</definedName>
    <definedName name="Z_0C8C20D3_1DCE_4FE1_95B1_F35D8D398254_.wvu.FilterData" localSheetId="0" hidden="1">'на 01.11.2016'!$A$7:$K$140</definedName>
    <definedName name="Z_0CC9441C_88E9_46D0_951D_A49C84EDA8CE_.wvu.FilterData" localSheetId="0" hidden="1">'на 01.11.2016'!$A$7:$P$398</definedName>
    <definedName name="Z_0CF3E93E_60F6_45C8_AD33_C2CE08831546_.wvu.FilterData" localSheetId="0" hidden="1">'на 01.11.2016'!$A$7:$K$140</definedName>
    <definedName name="Z_0D69C398_7947_4D78_B1FE_A2A25AB79E10_.wvu.FilterData" localSheetId="0" hidden="1">'на 01.11.2016'!$A$7:$P$398</definedName>
    <definedName name="Z_0D7F5190_D20E_42FD_AD77_53CB309C7272_.wvu.FilterData" localSheetId="0" hidden="1">'на 01.11.2016'!$A$7:$K$140</definedName>
    <definedName name="Z_0E6786D8_AC3A_48D5_9AD7_4E7485DB6D9C_.wvu.FilterData" localSheetId="0" hidden="1">'на 01.11.2016'!$A$7:$K$140</definedName>
    <definedName name="Z_105D23B5_3830_4B2C_A4D4_FBFBD3BEFB9C_.wvu.FilterData" localSheetId="0" hidden="1">'на 01.11.2016'!$A$7:$K$140</definedName>
    <definedName name="Z_113A0779_204C_451B_8401_73E507046130_.wvu.FilterData" localSheetId="0" hidden="1">'на 01.11.2016'!$A$7:$P$398</definedName>
    <definedName name="Z_12397037_6208_4B36_BC95_11438284A9DE_.wvu.FilterData" localSheetId="0" hidden="1">'на 01.11.2016'!$A$7:$K$140</definedName>
    <definedName name="Z_130C16AD_E930_4810_BDF0_A6DD3A87B8D5_.wvu.FilterData" localSheetId="0" hidden="1">'на 01.11.2016'!$A$7:$P$398</definedName>
    <definedName name="Z_1315266B_953C_4E7F_B538_74B6DF400647_.wvu.FilterData" localSheetId="0" hidden="1">'на 01.11.2016'!$A$7:$K$140</definedName>
    <definedName name="Z_13E7ADA2_058C_4412_9AEA_31547694DD5C_.wvu.FilterData" localSheetId="0" hidden="1">'на 01.11.2016'!$A$7:$K$140</definedName>
    <definedName name="Z_1474826F_81A7_45CE_9E32_539008BC6006_.wvu.FilterData" localSheetId="0" hidden="1">'на 01.11.2016'!$A$7:$P$398</definedName>
    <definedName name="Z_158130B9_9537_4E7D_AC4C_ED389C9B13A6_.wvu.FilterData" localSheetId="0" hidden="1">'на 01.11.2016'!$A$7:$P$398</definedName>
    <definedName name="Z_15AF9AFF_36E4_41C3_A9EA_A83C0A87FA00_.wvu.FilterData" localSheetId="0" hidden="1">'на 01.11.2016'!$A$7:$P$398</definedName>
    <definedName name="Z_16533C21_4A9A_450C_8A94_553B88C3A9CF_.wvu.FilterData" localSheetId="0" hidden="1">'на 01.11.2016'!$A$7:$K$140</definedName>
    <definedName name="Z_1682CF4C_6BE2_4E45_A613_382D117E51BF_.wvu.FilterData" localSheetId="0" hidden="1">'на 01.11.2016'!$A$7:$P$398</definedName>
    <definedName name="Z_168FD5D4_D13B_47B9_8E56_61C627E3620F_.wvu.FilterData" localSheetId="0" hidden="1">'на 01.11.2016'!$A$7:$K$140</definedName>
    <definedName name="Z_176FBEC7_B2AF_4702_A894_382F81F9ECF6_.wvu.FilterData" localSheetId="0" hidden="1">'на 01.11.2016'!$A$7:$K$140</definedName>
    <definedName name="Z_17AEC02B_67B1_483A_97D2_C1C6DFD21518_.wvu.FilterData" localSheetId="0" hidden="1">'на 01.11.2016'!$A$7:$P$398</definedName>
    <definedName name="Z_1902C2E4_C521_44EB_B934_0EBD6E871DD8_.wvu.FilterData" localSheetId="0" hidden="1">'на 01.11.2016'!$A$7:$P$398</definedName>
    <definedName name="Z_19510E6E_7565_4AC2_BCB4_A345501456B6_.wvu.FilterData" localSheetId="0" hidden="1">'на 01.11.2016'!$A$7:$K$140</definedName>
    <definedName name="Z_1ADD4354_436F_41C7_AFD6_B73FA2D9BC20_.wvu.FilterData" localSheetId="0" hidden="1">'на 01.11.2016'!$A$7:$P$398</definedName>
    <definedName name="Z_1B413C41_F5DB_4793_803B_D278F6A0BE2C_.wvu.FilterData" localSheetId="0" hidden="1">'на 01.11.2016'!$A$7:$P$398</definedName>
    <definedName name="Z_1B943BCB_9609_428B_963E_E25F01748D7C_.wvu.FilterData" localSheetId="0" hidden="1">'на 01.11.2016'!$A$7:$P$398</definedName>
    <definedName name="Z_1C384A54_E3F0_4C1E_862E_6CD9154B364F_.wvu.FilterData" localSheetId="0" hidden="1">'на 01.11.2016'!$A$7:$P$398</definedName>
    <definedName name="Z_1C3DF549_BEC3_47F7_8F0B_A96D42597ECF_.wvu.FilterData" localSheetId="0" hidden="1">'на 01.11.2016'!$A$7:$K$140</definedName>
    <definedName name="Z_1C681B2A_8932_44D9_BF50_EA5DBCC10436_.wvu.FilterData" localSheetId="0" hidden="1">'на 01.11.2016'!$A$7:$K$140</definedName>
    <definedName name="Z_1CB5C523_AFA5_43A8_9C28_9F12CFE5BE65_.wvu.FilterData" localSheetId="0" hidden="1">'на 01.11.2016'!$A$7:$P$398</definedName>
    <definedName name="Z_1CEF9102_6C60_416B_8820_19DA6CA2FF8F_.wvu.FilterData" localSheetId="0" hidden="1">'на 01.11.2016'!$A$7:$P$398</definedName>
    <definedName name="Z_1D2C2901_70D8_494F_B885_AA5F7F9A1D2E_.wvu.FilterData" localSheetId="0" hidden="1">'на 01.11.2016'!$A$7:$P$398</definedName>
    <definedName name="Z_1F274A4D_4DCC_44CA_A1BD_90B7EE180486_.wvu.FilterData" localSheetId="0" hidden="1">'на 01.11.2016'!$A$7:$K$140</definedName>
    <definedName name="Z_1F6B5B08_FAE9_43CF_A27B_EE7ACD6D4DF6_.wvu.FilterData" localSheetId="0" hidden="1">'на 01.11.2016'!$A$7:$P$398</definedName>
    <definedName name="Z_1F885BC0_FA2D_45E9_BC66_C7BA68F6529B_.wvu.FilterData" localSheetId="0" hidden="1">'на 01.11.2016'!$A$7:$P$398</definedName>
    <definedName name="Z_1FF678B1_7F2B_4362_81E7_D3C79ED64B95_.wvu.FilterData" localSheetId="0" hidden="1">'на 01.11.2016'!$A$7:$K$140</definedName>
    <definedName name="Z_216AEA56_C079_4104_83C7_B22F3C2C4895_.wvu.FilterData" localSheetId="0" hidden="1">'на 01.11.2016'!$A$7:$K$140</definedName>
    <definedName name="Z_2181C7D4_AA52_40AC_A808_5D532F9A4DB9_.wvu.FilterData" localSheetId="0" hidden="1">'на 01.11.2016'!$A$7:$K$140</definedName>
    <definedName name="Z_222CB208_6EE7_4ACF_9056_A80606B8DEAE_.wvu.FilterData" localSheetId="0" hidden="1">'на 01.11.2016'!$A$7:$P$398</definedName>
    <definedName name="Z_22A3361C_6866_4206_B8FA_E848438D95B8_.wvu.FilterData" localSheetId="0" hidden="1">'на 01.11.2016'!$A$7:$K$140</definedName>
    <definedName name="Z_23D71F5A_A534_4F07_942A_44ED3D76C570_.wvu.FilterData" localSheetId="0" hidden="1">'на 01.11.2016'!$A$7:$P$398</definedName>
    <definedName name="Z_246D425F_E7DE_4F74_93E1_1CA6487BB7AF_.wvu.FilterData" localSheetId="0" hidden="1">'на 01.11.2016'!$A$7:$P$398</definedName>
    <definedName name="Z_24D1D1DF_90B3_41D1_82E1_05DE887CC58D_.wvu.FilterData" localSheetId="0" hidden="1">'на 01.11.2016'!$A$7:$K$140</definedName>
    <definedName name="Z_24E5C1BC_322C_4FEF_B964_F0DCC04482C1_.wvu.Cols" localSheetId="0" hidden="1">'на 01.11.2016'!#REF!,'на 01.11.2016'!#REF!</definedName>
    <definedName name="Z_24E5C1BC_322C_4FEF_B964_F0DCC04482C1_.wvu.FilterData" localSheetId="0" hidden="1">'на 01.11.2016'!$A$7:$K$140</definedName>
    <definedName name="Z_24E5C1BC_322C_4FEF_B964_F0DCC04482C1_.wvu.Rows" localSheetId="0" hidden="1">'на 01.11.2016'!#REF!</definedName>
    <definedName name="Z_26E7CD7D_71FD_4075_B268_E6444384CE7D_.wvu.FilterData" localSheetId="0" hidden="1">'на 01.11.2016'!$A$7:$K$140</definedName>
    <definedName name="Z_2751B79E_F60F_449F_9B1A_ED01F0EE4A3F_.wvu.FilterData" localSheetId="0" hidden="1">'на 01.11.2016'!$A$7:$P$398</definedName>
    <definedName name="Z_28008BE5_0693_468D_890E_2AE562EDDFCA_.wvu.FilterData" localSheetId="0" hidden="1">'на 01.11.2016'!$A$7:$K$140</definedName>
    <definedName name="Z_282F013D_E5B1_4C17_8727_7949891CEFC8_.wvu.FilterData" localSheetId="0" hidden="1">'на 01.11.2016'!$A$7:$P$398</definedName>
    <definedName name="Z_2B4EF399_1F78_4650_9196_70339D27DB54_.wvu.FilterData" localSheetId="0" hidden="1">'на 01.11.2016'!$A$7:$P$398</definedName>
    <definedName name="Z_2B67E997_66AF_4883_9EE5_9876648FDDE9_.wvu.FilterData" localSheetId="0" hidden="1">'на 01.11.2016'!$A$7:$P$398</definedName>
    <definedName name="Z_2C029299_5EEC_4151_A9E2_241D31E08692_.wvu.FilterData" localSheetId="0" hidden="1">'на 01.11.2016'!$A$7:$P$398</definedName>
    <definedName name="Z_2C47EAD7_6B0B_40AB_9599_0BF3302E35F1_.wvu.FilterData" localSheetId="0" hidden="1">'на 01.11.2016'!$A$7:$K$140</definedName>
    <definedName name="Z_2CD18B03_71F5_4B8A_8C6C_592F5A66335B_.wvu.FilterData" localSheetId="0" hidden="1">'на 01.11.2016'!$A$7:$P$398</definedName>
    <definedName name="Z_2D011736_53B8_48A8_8C2E_71DD995F6546_.wvu.FilterData" localSheetId="0" hidden="1">'на 01.11.2016'!$A$7:$P$398</definedName>
    <definedName name="Z_2D540280_F40F_4530_A32A_1FF2E78E7147_.wvu.FilterData" localSheetId="0" hidden="1">'на 01.11.2016'!$A$7:$P$398</definedName>
    <definedName name="Z_2D918A37_6905_4BEF_BC3A_DA45E968DAC3_.wvu.FilterData" localSheetId="0" hidden="1">'на 01.11.2016'!$A$7:$K$140</definedName>
    <definedName name="Z_2DF88C31_E5A0_4DFE_877D_5A31D3992603_.wvu.Rows" localSheetId="0" hidden="1">'на 01.11.2016'!#REF!,'на 01.11.2016'!#REF!,'на 01.11.2016'!#REF!,'на 01.11.2016'!#REF!,'на 01.11.2016'!#REF!,'на 01.11.2016'!#REF!,'на 01.11.2016'!#REF!,'на 01.11.2016'!#REF!,'на 01.11.2016'!#REF!,'на 01.11.2016'!#REF!,'на 01.11.2016'!#REF!</definedName>
    <definedName name="Z_2F3BAFC5_8792_4BC0_833F_5CB9ACB14A14_.wvu.FilterData" localSheetId="0" hidden="1">'на 01.11.2016'!$A$7:$K$140</definedName>
    <definedName name="Z_2F7AC811_CA37_46E3_866E_6E10DF43054A_.wvu.FilterData" localSheetId="0" hidden="1">'на 01.11.2016'!$A$7:$P$398</definedName>
    <definedName name="Z_300D3722_BC5B_4EFC_A306_CB3461E96075_.wvu.FilterData" localSheetId="0" hidden="1">'на 01.11.2016'!$A$7:$P$398</definedName>
    <definedName name="Z_30F94082_E7C8_4DE7_AE26_19B3A4317363_.wvu.FilterData" localSheetId="0" hidden="1">'на 01.11.2016'!$A$7:$P$398</definedName>
    <definedName name="Z_315B3829_E75D_48BB_A407_88A96C0D6A4B_.wvu.FilterData" localSheetId="0" hidden="1">'на 01.11.2016'!$A$7:$P$398</definedName>
    <definedName name="Z_31985263_3556_4B71_A26F_62706F49B320_.wvu.FilterData" localSheetId="0" hidden="1">'на 01.11.2016'!$A$7:$K$140</definedName>
    <definedName name="Z_31EABA3C_DD8D_46BF_85B1_09527EF8E816_.wvu.FilterData" localSheetId="0" hidden="1">'на 01.11.2016'!$A$7:$K$140</definedName>
    <definedName name="Z_328B1FBD_B9E0_4F8C_AA1F_438ED0F19823_.wvu.FilterData" localSheetId="0" hidden="1">'на 01.11.2016'!$A$7:$P$398</definedName>
    <definedName name="Z_33081AFE_875F_4448_8DBB_C2288E582829_.wvu.FilterData" localSheetId="0" hidden="1">'на 01.11.2016'!$A$7:$P$398</definedName>
    <definedName name="Z_34587A22_A707_48EC_A6D8_8CA0D443CB5A_.wvu.FilterData" localSheetId="0" hidden="1">'на 01.11.2016'!$A$7:$P$398</definedName>
    <definedName name="Z_34E97F8E_B808_4C29_AFA8_24160BA8B576_.wvu.FilterData" localSheetId="0" hidden="1">'на 01.11.2016'!$A$7:$K$140</definedName>
    <definedName name="Z_354643EC_374D_4252_A3BA_624B9338CCF6_.wvu.FilterData" localSheetId="0" hidden="1">'на 01.11.2016'!$A$7:$P$398</definedName>
    <definedName name="Z_356902C5_CBA1_407E_849C_39B6CAAFCD34_.wvu.FilterData" localSheetId="0" hidden="1">'на 01.11.2016'!$A$7:$P$398</definedName>
    <definedName name="Z_3597F15D_13FB_47E4_B2D7_0713796F1B32_.wvu.FilterData" localSheetId="0" hidden="1">'на 01.11.2016'!$A$7:$K$140</definedName>
    <definedName name="Z_36279478_DEDD_46A7_8B6D_9500CB65A35C_.wvu.FilterData" localSheetId="0" hidden="1">'на 01.11.2016'!$A$7:$K$140</definedName>
    <definedName name="Z_36282042_958F_4D98_9515_9E9271F26AA2_.wvu.FilterData" localSheetId="0" hidden="1">'на 01.11.2016'!$A$7:$K$140</definedName>
    <definedName name="Z_36AEB3FF_FCBC_4E21_8EFE_F20781816ED3_.wvu.FilterData" localSheetId="0" hidden="1">'на 01.11.2016'!$A$7:$K$140</definedName>
    <definedName name="Z_371CA4AD_891B_4B1D_9403_45AB26546607_.wvu.FilterData" localSheetId="0" hidden="1">'на 01.11.2016'!$A$7:$P$398</definedName>
    <definedName name="Z_37F8CE32_8CE8_4D95_9C0E_63112E6EFFE9_.wvu.Cols" localSheetId="0" hidden="1">'на 01.11.2016'!#REF!</definedName>
    <definedName name="Z_37F8CE32_8CE8_4D95_9C0E_63112E6EFFE9_.wvu.FilterData" localSheetId="0" hidden="1">'на 01.11.2016'!$A$7:$K$140</definedName>
    <definedName name="Z_37F8CE32_8CE8_4D95_9C0E_63112E6EFFE9_.wvu.PrintArea" localSheetId="0" hidden="1">'на 01.11.2016'!$A$1:$P$140</definedName>
    <definedName name="Z_37F8CE32_8CE8_4D95_9C0E_63112E6EFFE9_.wvu.PrintTitles" localSheetId="0" hidden="1">'на 01.11.2016'!$5:$8</definedName>
    <definedName name="Z_37F8CE32_8CE8_4D95_9C0E_63112E6EFFE9_.wvu.Rows" localSheetId="0" hidden="1">'на 01.11.2016'!#REF!,'на 01.11.2016'!#REF!,'на 01.11.2016'!#REF!,'на 01.11.2016'!#REF!,'на 01.11.2016'!#REF!,'на 01.11.2016'!#REF!,'на 01.11.2016'!#REF!,'на 01.11.2016'!#REF!,'на 01.11.2016'!#REF!,'на 01.11.2016'!#REF!,'на 01.11.2016'!#REF!,'на 01.11.2016'!#REF!,'на 01.11.2016'!#REF!,'на 01.11.2016'!#REF!,'на 01.11.2016'!#REF!,'на 01.11.2016'!#REF!,'на 01.11.2016'!#REF!</definedName>
    <definedName name="Z_39897EE2_53F6_432A_9A7F_7DBB2FBB08E4_.wvu.FilterData" localSheetId="0" hidden="1">'на 01.11.2016'!$A$7:$P$398</definedName>
    <definedName name="Z_3A3DB971_386F_40FA_8DD4_4A74AFE3B4C9_.wvu.FilterData" localSheetId="0" hidden="1">'на 01.11.2016'!$A$7:$P$398</definedName>
    <definedName name="Z_3AAEA08B_779A_471D_BFA0_0D98BF9A4FAD_.wvu.FilterData" localSheetId="0" hidden="1">'на 01.11.2016'!$A$7:$K$140</definedName>
    <definedName name="Z_3C9F72CF_10C2_48CF_BBB6_A2B9A1393F37_.wvu.FilterData" localSheetId="0" hidden="1">'на 01.11.2016'!$A$7:$K$140</definedName>
    <definedName name="Z_3CBCA6B7_5D7C_44A4_844A_26E2A61FDE86_.wvu.FilterData" localSheetId="0" hidden="1">'на 01.11.2016'!$A$7:$P$398</definedName>
    <definedName name="Z_3D1280C8_646B_4BB2_862F_8A8207220C6A_.wvu.FilterData" localSheetId="0" hidden="1">'на 01.11.2016'!$A$7:$K$140</definedName>
    <definedName name="Z_3D5A28D4_CB7B_405C_9FFF_EB22C14AB77F_.wvu.FilterData" localSheetId="0" hidden="1">'на 01.11.2016'!$A$7:$P$398</definedName>
    <definedName name="Z_3D6E136A_63AE_4912_A965_BD438229D989_.wvu.FilterData" localSheetId="0" hidden="1">'на 01.11.2016'!$A$7:$P$398</definedName>
    <definedName name="Z_3DB4F6FC_CE58_4083_A6ED_88DCB901BB99_.wvu.FilterData" localSheetId="0" hidden="1">'на 01.11.2016'!$A$7:$K$140</definedName>
    <definedName name="Z_3E14FD86_95B1_4D0E_A8F6_A4FFDE0E3FF0_.wvu.FilterData" localSheetId="0" hidden="1">'на 01.11.2016'!$A$7:$P$398</definedName>
    <definedName name="Z_3F839701_87D5_496C_AD9C_2B5AE5742513_.wvu.FilterData" localSheetId="0" hidden="1">'на 01.11.2016'!$A$7:$P$398</definedName>
    <definedName name="Z_3FE8ACF3_2097_4BA9_8230_2DBD30F09632_.wvu.FilterData" localSheetId="0" hidden="1">'на 01.11.2016'!$A$7:$P$398</definedName>
    <definedName name="Z_3FEDCFF8_5450_469D_9A9E_38AB8819A083_.wvu.FilterData" localSheetId="0" hidden="1">'на 01.11.2016'!$A$7:$P$398</definedName>
    <definedName name="Z_402DFE3F_A5E1_41E8_BB4F_E3062FAE22D8_.wvu.FilterData" localSheetId="0" hidden="1">'на 01.11.2016'!$A$7:$P$398</definedName>
    <definedName name="Z_403313B7_B74E_4D03_8AB9_B2A52A5BA330_.wvu.FilterData" localSheetId="0" hidden="1">'на 01.11.2016'!$A$7:$K$140</definedName>
    <definedName name="Z_4055661A_C391_44E3_B71B_DF824D593415_.wvu.FilterData" localSheetId="0" hidden="1">'на 01.11.2016'!$A$7:$K$140</definedName>
    <definedName name="Z_415B8653_FE9C_472E_85AE_9CFA9B00FD5E_.wvu.FilterData" localSheetId="0" hidden="1">'на 01.11.2016'!$A$7:$K$140</definedName>
    <definedName name="Z_41C6EAF5_F389_4A73_A5DF_3E2ABACB9DC1_.wvu.FilterData" localSheetId="0" hidden="1">'на 01.11.2016'!$A$7:$P$398</definedName>
    <definedName name="Z_4388DD05_A74C_4C1C_A344_6EEDB2F4B1B0_.wvu.FilterData" localSheetId="0" hidden="1">'на 01.11.2016'!$A$7:$K$140</definedName>
    <definedName name="Z_43F7D742_5383_4CCE_A058_3A12F3676DF6_.wvu.FilterData" localSheetId="0" hidden="1">'на 01.11.2016'!$A$7:$P$398</definedName>
    <definedName name="Z_445590C0_7350_4A17_AB85_F8DCF9494ECC_.wvu.FilterData" localSheetId="0" hidden="1">'на 01.11.2016'!$A$7:$K$140</definedName>
    <definedName name="Z_45D27932_FD3D_46DE_B431_4E5606457D7F_.wvu.FilterData" localSheetId="0" hidden="1">'на 01.11.2016'!$A$7:$K$140</definedName>
    <definedName name="Z_45DE1976_7F07_4EB4_8A9C_FB72D060BEFA_.wvu.Cols" localSheetId="0" hidden="1">'на 01.11.2016'!$C:$E,'на 01.11.2016'!$M:$N</definedName>
    <definedName name="Z_45DE1976_7F07_4EB4_8A9C_FB72D060BEFA_.wvu.FilterData" localSheetId="0" hidden="1">'на 01.11.2016'!$A$7:$P$398</definedName>
    <definedName name="Z_45DE1976_7F07_4EB4_8A9C_FB72D060BEFA_.wvu.PrintArea" localSheetId="0" hidden="1">'на 01.11.2016'!$A$1:$P$191</definedName>
    <definedName name="Z_45DE1976_7F07_4EB4_8A9C_FB72D060BEFA_.wvu.PrintTitles" localSheetId="0" hidden="1">'на 01.11.2016'!$5:$8</definedName>
    <definedName name="Z_45DE1976_7F07_4EB4_8A9C_FB72D060BEFA_.wvu.Rows" localSheetId="0" hidden="1">'на 01.11.2016'!$18:$18,'на 01.11.2016'!$20:$20,'на 01.11.2016'!$28:$28,'на 01.11.2016'!$31:$31,'на 01.11.2016'!$35:$35,'на 01.11.2016'!$41:$42,'на 01.11.2016'!$44:$44,'на 01.11.2016'!$48:$48,'на 01.11.2016'!$50:$50,'на 01.11.2016'!$52:$54,'на 01.11.2016'!$59:$60,'на 01.11.2016'!$68:$68,'на 01.11.2016'!$74:$74,'на 01.11.2016'!$79:$80,'на 01.11.2016'!$85:$86,'на 01.11.2016'!$92:$92,'на 01.11.2016'!$98:$98,'на 01.11.2016'!$100:$100,'на 01.11.2016'!$103:$104,'на 01.11.2016'!$109:$110,'на 01.11.2016'!$115:$116,'на 01.11.2016'!$118:$118,'на 01.11.2016'!$120:$122,'на 01.11.2016'!$125:$128,'на 01.11.2016'!$132:$134,'на 01.11.2016'!$137:$140,'на 01.11.2016'!$154:$154,'на 01.11.2016'!$156:$160,'на 01.11.2016'!$162:$166,'на 01.11.2016'!$172:$172,'на 01.11.2016'!$175:$175,'на 01.11.2016'!$179:$179,'на 01.11.2016'!$182:$182,'на 01.11.2016'!$185:$186</definedName>
    <definedName name="Z_463F3E4B_81D6_4261_A251_5FB4227E67B1_.wvu.FilterData" localSheetId="0" hidden="1">'на 01.11.2016'!$A$7:$P$398</definedName>
    <definedName name="Z_4765959C_9F0B_44DF_B00A_10C6BB8CF204_.wvu.FilterData" localSheetId="0" hidden="1">'на 01.11.2016'!$A$7:$P$398</definedName>
    <definedName name="Z_47DE35B6_B347_4C65_8E49_C2008CA773EB_.wvu.FilterData" localSheetId="0" hidden="1">'на 01.11.2016'!$A$7:$K$140</definedName>
    <definedName name="Z_486156AC_4370_4C02_BA8A_CB9B49D1A8EC_.wvu.FilterData" localSheetId="0" hidden="1">'на 01.11.2016'!$A$7:$P$398</definedName>
    <definedName name="Z_49C7329D_3247_4713_BC9A_64F0EE2B0B3C_.wvu.FilterData" localSheetId="0" hidden="1">'на 01.11.2016'!$A$7:$P$398</definedName>
    <definedName name="Z_4AF0FF7E_D940_4246_AB71_AC8FEDA2EF24_.wvu.FilterData" localSheetId="0" hidden="1">'на 01.11.2016'!$A$7:$P$398</definedName>
    <definedName name="Z_4BB7905C_0E11_42F1_848D_90186131796A_.wvu.FilterData" localSheetId="0" hidden="1">'на 01.11.2016'!$A$7:$K$140</definedName>
    <definedName name="Z_4C1FE39D_945F_4F14_94DF_F69B283DCD9F_.wvu.FilterData" localSheetId="0" hidden="1">'на 01.11.2016'!$A$7:$K$140</definedName>
    <definedName name="Z_4CEB490B_58FB_4CA0_AAF2_63178FECD849_.wvu.FilterData" localSheetId="0" hidden="1">'на 01.11.2016'!$A$7:$P$398</definedName>
    <definedName name="Z_4EB9A2EB_6EC6_4AFE_AFFA_537868B4F130_.wvu.FilterData" localSheetId="0" hidden="1">'на 01.11.2016'!$A$7:$P$398</definedName>
    <definedName name="Z_4EF3C623_C372_46C1_AA60_4AC85C37C9F2_.wvu.FilterData" localSheetId="0" hidden="1">'на 01.11.2016'!$A$7:$P$398</definedName>
    <definedName name="Z_4FA4A69A_6589_44A8_8710_9041295BCBA3_.wvu.FilterData" localSheetId="0" hidden="1">'на 01.11.2016'!$A$7:$P$398</definedName>
    <definedName name="Z_4FE18469_4F1B_4C4F_94F8_2337C288BBDA_.wvu.FilterData" localSheetId="0" hidden="1">'на 01.11.2016'!$A$7:$P$398</definedName>
    <definedName name="Z_5039ACE2_215B_49F3_AC23_F5E171EB2E04_.wvu.FilterData" localSheetId="0" hidden="1">'на 01.11.2016'!$A$7:$P$398</definedName>
    <definedName name="Z_51BD5A76_12FD_4D74_BB88_134070337907_.wvu.FilterData" localSheetId="0" hidden="1">'на 01.11.2016'!$A$7:$P$398</definedName>
    <definedName name="Z_52C40832_4D48_45A4_B802_95C62DCB5A61_.wvu.FilterData" localSheetId="0" hidden="1">'на 01.11.2016'!$A$7:$K$140</definedName>
    <definedName name="Z_539CB3DF_9B66_4BE7_9074_8CE0405EB8A6_.wvu.Cols" localSheetId="0" hidden="1">'на 01.11.2016'!$C:$E,'на 01.11.2016'!$M:$N</definedName>
    <definedName name="Z_539CB3DF_9B66_4BE7_9074_8CE0405EB8A6_.wvu.FilterData" localSheetId="0" hidden="1">'на 01.11.2016'!$A$7:$P$398</definedName>
    <definedName name="Z_539CB3DF_9B66_4BE7_9074_8CE0405EB8A6_.wvu.PrintArea" localSheetId="0" hidden="1">'на 01.11.2016'!$A$1:$P$191</definedName>
    <definedName name="Z_539CB3DF_9B66_4BE7_9074_8CE0405EB8A6_.wvu.PrintTitles" localSheetId="0" hidden="1">'на 01.11.2016'!$5:$8</definedName>
    <definedName name="Z_55266A36_B6A9_42E1_8467_17D14F12BABD_.wvu.FilterData" localSheetId="0" hidden="1">'на 01.11.2016'!$A$7:$K$140</definedName>
    <definedName name="Z_55F24CBB_212F_42F4_BB98_92561BDA95C3_.wvu.FilterData" localSheetId="0" hidden="1">'на 01.11.2016'!$A$7:$P$398</definedName>
    <definedName name="Z_565A1A16_6A4F_4794_B3C1_1808DC7E86C0_.wvu.FilterData" localSheetId="0" hidden="1">'на 01.11.2016'!$A$7:$K$140</definedName>
    <definedName name="Z_568C3823_FEE7_49C8_B4CF_3D48541DA65C_.wvu.FilterData" localSheetId="0" hidden="1">'на 01.11.2016'!$A$7:$K$140</definedName>
    <definedName name="Z_5696C387_34DF_4BED_BB60_2D85436D9DA8_.wvu.FilterData" localSheetId="0" hidden="1">'на 01.11.2016'!$A$7:$P$398</definedName>
    <definedName name="Z_56C18D87_C587_43F7_9147_D7827AADF66D_.wvu.FilterData" localSheetId="0" hidden="1">'на 01.11.2016'!$A$7:$K$140</definedName>
    <definedName name="Z_5729DC83_8713_4B21_9D2C_8A74D021747E_.wvu.FilterData" localSheetId="0" hidden="1">'на 01.11.2016'!$A$7:$K$140</definedName>
    <definedName name="Z_5730431A_42FA_4886_8F76_DA9C1179F65B_.wvu.FilterData" localSheetId="0" hidden="1">'на 01.11.2016'!$A$7:$P$398</definedName>
    <definedName name="Z_58270B81_2C5A_44D4_84D8_B29B6BA03243_.wvu.FilterData" localSheetId="0" hidden="1">'на 01.11.2016'!$A$7:$K$140</definedName>
    <definedName name="Z_58EAD7A7_C312_4E53_9D90_6DB268F00AAE_.wvu.FilterData" localSheetId="0" hidden="1">'на 01.11.2016'!$A$7:$P$398</definedName>
    <definedName name="Z_59074C03_1A19_4344_8FE1_916D5A98CD29_.wvu.FilterData" localSheetId="0" hidden="1">'на 01.11.2016'!$A$7:$P$398</definedName>
    <definedName name="Z_59F91900_CAE9_4608_97BE_FBC0993C389F_.wvu.FilterData" localSheetId="0" hidden="1">'на 01.11.2016'!$A$7:$K$140</definedName>
    <definedName name="Z_5AC843E8_BE7D_4B69_82E5_622B40389D76_.wvu.FilterData" localSheetId="0" hidden="1">'на 01.11.2016'!$A$7:$P$398</definedName>
    <definedName name="Z_5B201F9D_0EC3_499C_A33C_1C4C3BFDAC63_.wvu.FilterData" localSheetId="0" hidden="1">'на 01.11.2016'!$A$7:$P$398</definedName>
    <definedName name="Z_5B8F35C7_BACE_46B7_A289_D37993E37EE6_.wvu.FilterData" localSheetId="0" hidden="1">'на 01.11.2016'!$A$7:$P$398</definedName>
    <definedName name="Z_5C13A1A0_C535_4639_90BE_9B5D72B8AEDB_.wvu.FilterData" localSheetId="0" hidden="1">'на 01.11.2016'!$A$7:$K$140</definedName>
    <definedName name="Z_5C519772_2A20_4B5B_841B_37C4DE3DF25F_.wvu.FilterData" localSheetId="0" hidden="1">'на 01.11.2016'!$A$7:$P$398</definedName>
    <definedName name="Z_5CDE7466_9008_4EE8_8F19_E26D937B15F6_.wvu.FilterData" localSheetId="0" hidden="1">'на 01.11.2016'!$A$7:$K$140</definedName>
    <definedName name="Z_5EB104F4_627D_44E7_960F_6C67063C7D09_.wvu.FilterData" localSheetId="0" hidden="1">'на 01.11.2016'!$A$7:$P$398</definedName>
    <definedName name="Z_5FB953A5_71FF_4056_AF98_C9D06FF0EDF3_.wvu.Cols" localSheetId="0" hidden="1">'на 01.11.2016'!$C:$E,'на 01.11.2016'!$M:$N</definedName>
    <definedName name="Z_5FB953A5_71FF_4056_AF98_C9D06FF0EDF3_.wvu.FilterData" localSheetId="0" hidden="1">'на 01.11.2016'!$A$7:$P$398</definedName>
    <definedName name="Z_5FB953A5_71FF_4056_AF98_C9D06FF0EDF3_.wvu.PrintArea" localSheetId="0" hidden="1">'на 01.11.2016'!$A$1:$P$191</definedName>
    <definedName name="Z_5FB953A5_71FF_4056_AF98_C9D06FF0EDF3_.wvu.PrintTitles" localSheetId="0" hidden="1">'на 01.11.2016'!$5:$8</definedName>
    <definedName name="Z_60155C64_695E_458C_BBFE_B89C53118803_.wvu.FilterData" localSheetId="0" hidden="1">'на 01.11.2016'!$A$7:$P$398</definedName>
    <definedName name="Z_60657231_C99E_4191_A90E_C546FB588843_.wvu.FilterData" localSheetId="0" hidden="1">'на 01.11.2016'!$A$7:$K$140</definedName>
    <definedName name="Z_60B33E92_3815_4061_91AA_8E38B8895054_.wvu.FilterData" localSheetId="0" hidden="1">'на 01.11.2016'!$A$7:$K$140</definedName>
    <definedName name="Z_61D3C2BE_E5C3_4670_8A8C_5EA015D7BE13_.wvu.FilterData" localSheetId="0" hidden="1">'на 01.11.2016'!$A$7:$P$398</definedName>
    <definedName name="Z_6246324E_D224_4FAC_8C67_F9370E7D77EB_.wvu.FilterData" localSheetId="0" hidden="1">'на 01.11.2016'!$A$7:$P$398</definedName>
    <definedName name="Z_62534477_13C5_437C_87A9_3525FC60CE4D_.wvu.FilterData" localSheetId="0" hidden="1">'на 01.11.2016'!$A$7:$P$398</definedName>
    <definedName name="Z_62691467_BD46_47AE_A6DF_52CBD0D9817B_.wvu.FilterData" localSheetId="0" hidden="1">'на 01.11.2016'!$A$7:$K$140</definedName>
    <definedName name="Z_62C4D5B7_88F6_4885_99F7_CBFA0AACC2D9_.wvu.FilterData" localSheetId="0" hidden="1">'на 01.11.2016'!$A$7:$P$398</definedName>
    <definedName name="Z_62F2B5AA_C3D1_4669_A4A0_184285923B8F_.wvu.FilterData" localSheetId="0" hidden="1">'на 01.11.2016'!$A$7:$P$398</definedName>
    <definedName name="Z_63720CAA_47FE_4977_B082_29E1534276C7_.wvu.FilterData" localSheetId="0" hidden="1">'на 01.11.2016'!$A$7:$P$398</definedName>
    <definedName name="Z_638AAAE8_8FF2_44D0_A160_BB2A9AEB5B72_.wvu.FilterData" localSheetId="0" hidden="1">'на 01.11.2016'!$A$7:$K$140</definedName>
    <definedName name="Z_63D45DC6_0D62_438A_9069_0A4378090381_.wvu.FilterData" localSheetId="0" hidden="1">'на 01.11.2016'!$A$7:$K$140</definedName>
    <definedName name="Z_648AB040_BD0E_49A1_BA40_87D3D9C0BA55_.wvu.FilterData" localSheetId="0" hidden="1">'на 01.11.2016'!$A$7:$P$398</definedName>
    <definedName name="Z_649E5CE3_4976_49D9_83DA_4E57FFC714BF_.wvu.Cols" localSheetId="0" hidden="1">'на 01.11.2016'!$C:$E,'на 01.11.2016'!$M:$N</definedName>
    <definedName name="Z_649E5CE3_4976_49D9_83DA_4E57FFC714BF_.wvu.FilterData" localSheetId="0" hidden="1">'на 01.11.2016'!$A$7:$P$398</definedName>
    <definedName name="Z_649E5CE3_4976_49D9_83DA_4E57FFC714BF_.wvu.PrintArea" localSheetId="0" hidden="1">'на 01.11.2016'!$A$1:$P$197</definedName>
    <definedName name="Z_649E5CE3_4976_49D9_83DA_4E57FFC714BF_.wvu.PrintTitles" localSheetId="0" hidden="1">'на 01.11.2016'!$5:$8</definedName>
    <definedName name="Z_649E5CE3_4976_49D9_83DA_4E57FFC714BF_.wvu.Rows" localSheetId="0" hidden="1">'на 01.11.2016'!$16:$16,'на 01.11.2016'!$18:$18,'на 01.11.2016'!$20:$20,'на 01.11.2016'!$28:$28,'на 01.11.2016'!$31:$31,'на 01.11.2016'!$35:$35,'на 01.11.2016'!$41:$42,'на 01.11.2016'!$44:$44,'на 01.11.2016'!$48:$48,'на 01.11.2016'!$50:$50,'на 01.11.2016'!$52:$54,'на 01.11.2016'!$59:$60,'на 01.11.2016'!$68:$68,'на 01.11.2016'!$74:$74,'на 01.11.2016'!$79:$80,'на 01.11.2016'!$82:$82,'на 01.11.2016'!$85:$86,'на 01.11.2016'!$88:$88,'на 01.11.2016'!$92:$92,'на 01.11.2016'!$94:$94,'на 01.11.2016'!$98:$98,'на 01.11.2016'!$100:$100,'на 01.11.2016'!$103:$104,'на 01.11.2016'!$109:$110,'на 01.11.2016'!$115:$116,'на 01.11.2016'!$118:$118,'на 01.11.2016'!$120:$122,'на 01.11.2016'!$125:$128,'на 01.11.2016'!$132:$134,'на 01.11.2016'!$137:$140,'на 01.11.2016'!$143:$143,'на 01.11.2016'!$146:$146,'на 01.11.2016'!$154:$154,'на 01.11.2016'!$156:$160,'на 01.11.2016'!$162:$166,'на 01.11.2016'!$168:$168,'на 01.11.2016'!$172:$172,'на 01.11.2016'!$175:$175,'на 01.11.2016'!$179:$179,'на 01.11.2016'!$182:$182,'на 01.11.2016'!$185:$186</definedName>
    <definedName name="Z_64C01F03_E840_4B6E_960F_5E13E0981676_.wvu.FilterData" localSheetId="0" hidden="1">'на 01.11.2016'!$A$7:$P$398</definedName>
    <definedName name="Z_6654CD2E_14AE_4299_8801_306919BA9D32_.wvu.FilterData" localSheetId="0" hidden="1">'на 01.11.2016'!$A$7:$P$398</definedName>
    <definedName name="Z_66550ABE_0FE4_4071_B1FA_6163FA599414_.wvu.FilterData" localSheetId="0" hidden="1">'на 01.11.2016'!$A$7:$P$398</definedName>
    <definedName name="Z_6656F77C_55F8_4E1C_A222_2E884838D2F2_.wvu.FilterData" localSheetId="0" hidden="1">'на 01.11.2016'!$A$7:$P$398</definedName>
    <definedName name="Z_67ADFAE6_A9AF_44D7_8539_93CD0F6B7849_.wvu.Cols" localSheetId="0" hidden="1">'на 01.11.2016'!$C:$E,'на 01.11.2016'!$M:$N</definedName>
    <definedName name="Z_67ADFAE6_A9AF_44D7_8539_93CD0F6B7849_.wvu.FilterData" localSheetId="0" hidden="1">'на 01.11.2016'!$A$7:$P$398</definedName>
    <definedName name="Z_67ADFAE6_A9AF_44D7_8539_93CD0F6B7849_.wvu.PrintArea" localSheetId="0" hidden="1">'на 01.11.2016'!$A$1:$P$200</definedName>
    <definedName name="Z_67ADFAE6_A9AF_44D7_8539_93CD0F6B7849_.wvu.PrintTitles" localSheetId="0" hidden="1">'на 01.11.2016'!$5:$8</definedName>
    <definedName name="Z_69321B6F_CF2A_4DAB_82CF_8CAAD629F257_.wvu.FilterData" localSheetId="0" hidden="1">'на 01.11.2016'!$A$7:$P$398</definedName>
    <definedName name="Z_6BE4E62B_4F97_4F96_9638_8ADCE8F932B1_.wvu.FilterData" localSheetId="0" hidden="1">'на 01.11.2016'!$A$7:$K$140</definedName>
    <definedName name="Z_6BE735CC_AF2E_4F67_B22D_A8AB001D3353_.wvu.FilterData" localSheetId="0" hidden="1">'на 01.11.2016'!$A$7:$K$140</definedName>
    <definedName name="Z_6CF84B0C_144A_4CF4_A34E_B9147B738037_.wvu.FilterData" localSheetId="0" hidden="1">'на 01.11.2016'!$A$7:$K$140</definedName>
    <definedName name="Z_6D091BF8_3118_4C66_BFCF_A396B92963B0_.wvu.FilterData" localSheetId="0" hidden="1">'на 01.11.2016'!$A$7:$P$398</definedName>
    <definedName name="Z_6D692D1F_2186_4B62_878B_AABF13F25116_.wvu.FilterData" localSheetId="0" hidden="1">'на 01.11.2016'!$A$7:$P$398</definedName>
    <definedName name="Z_6E1926CF_4906_4A55_811C_617ED8BB98BA_.wvu.FilterData" localSheetId="0" hidden="1">'на 01.11.2016'!$A$7:$P$398</definedName>
    <definedName name="Z_6E2D6686_B9FD_4BBA_8CD4_95C6386F5509_.wvu.FilterData" localSheetId="0" hidden="1">'на 01.11.2016'!$A$7:$K$140</definedName>
    <definedName name="Z_6ECBF068_1C02_4E6C_B4E6_EB2B6EC464BD_.wvu.FilterData" localSheetId="0" hidden="1">'на 01.11.2016'!$A$7:$P$398</definedName>
    <definedName name="Z_6F1223ED_6D7E_4BDC_97BD_57C6B16DF50B_.wvu.FilterData" localSheetId="0" hidden="1">'на 01.11.2016'!$A$7:$P$398</definedName>
    <definedName name="Z_6F60BF81_D1A9_4E04_93E7_3EE7124B8D23_.wvu.FilterData" localSheetId="0" hidden="1">'на 01.11.2016'!$A$7:$K$140</definedName>
    <definedName name="Z_701E5EC3_E633_4389_A70E_4DD82E713CE4_.wvu.FilterData" localSheetId="0" hidden="1">'на 01.11.2016'!$A$7:$P$398</definedName>
    <definedName name="Z_70567FCD_AD22_4F19_9380_E5332B152F74_.wvu.FilterData" localSheetId="0" hidden="1">'на 01.11.2016'!$A$7:$P$398</definedName>
    <definedName name="Z_706D67E7_3361_40B2_829D_8844AB8060E2_.wvu.FilterData" localSheetId="0" hidden="1">'на 01.11.2016'!$A$7:$K$140</definedName>
    <definedName name="Z_7246383F_5A7C_4469_ABE5_F3DE99D7B98C_.wvu.FilterData" localSheetId="0" hidden="1">'на 01.11.2016'!$A$7:$K$140</definedName>
    <definedName name="Z_72971C39_5C91_4008_BD77_2DC24FDFDCB6_.wvu.FilterData" localSheetId="0" hidden="1">'на 01.11.2016'!$A$7:$P$398</definedName>
    <definedName name="Z_72BCCF18_7B1D_4731_977C_FF5C187A4C82_.wvu.FilterData" localSheetId="0" hidden="1">'на 01.11.2016'!$A$7:$P$398</definedName>
    <definedName name="Z_742C8CE1_B323_4B6C_901C_E2B713ADDB04_.wvu.FilterData" localSheetId="0" hidden="1">'на 01.11.2016'!$A$7:$K$140</definedName>
    <definedName name="Z_762066AC_D656_4392_845D_8C6157B76764_.wvu.FilterData" localSheetId="0" hidden="1">'на 01.11.2016'!$A$7:$K$140</definedName>
    <definedName name="Z_77081AB2_288F_4D22_9FAD_2429DAF1E510_.wvu.FilterData" localSheetId="0" hidden="1">'на 01.11.2016'!$A$7:$P$398</definedName>
    <definedName name="Z_799DB00F_141C_483B_A462_359C05A36D93_.wvu.FilterData" localSheetId="0" hidden="1">'на 01.11.2016'!$A$7:$K$140</definedName>
    <definedName name="Z_79E4D554_5B2C_41A7_B934_B430838AA03E_.wvu.FilterData" localSheetId="0" hidden="1">'на 01.11.2016'!$A$7:$P$398</definedName>
    <definedName name="Z_7A01CF94_90AE_4821_93EE_D3FE8D12D8D5_.wvu.FilterData" localSheetId="0" hidden="1">'на 01.11.2016'!$A$7:$P$398</definedName>
    <definedName name="Z_7A09065A_45D5_4C53_B9DD_121DF6719D64_.wvu.FilterData" localSheetId="0" hidden="1">'на 01.11.2016'!$A$7:$K$140</definedName>
    <definedName name="Z_7AE14342_BF53_4FA2_8C85_1038D8BA9596_.wvu.FilterData" localSheetId="0" hidden="1">'на 01.11.2016'!$A$7:$K$140</definedName>
    <definedName name="Z_7B245AB0_C2AF_4822_BFC4_2399F85856C1_.wvu.Cols" localSheetId="0" hidden="1">'на 01.11.2016'!$C:$E,'на 01.11.2016'!$M:$N</definedName>
    <definedName name="Z_7B245AB0_C2AF_4822_BFC4_2399F85856C1_.wvu.FilterData" localSheetId="0" hidden="1">'на 01.11.2016'!$A$7:$P$398</definedName>
    <definedName name="Z_7B245AB0_C2AF_4822_BFC4_2399F85856C1_.wvu.PrintArea" localSheetId="0" hidden="1">'на 01.11.2016'!$A$1:$P$191</definedName>
    <definedName name="Z_7B245AB0_C2AF_4822_BFC4_2399F85856C1_.wvu.PrintTitles" localSheetId="0" hidden="1">'на 01.11.2016'!$5:$8</definedName>
    <definedName name="Z_7BA445E6_50A0_4F67_81F2_B2945A5BFD3F_.wvu.FilterData" localSheetId="0" hidden="1">'на 01.11.2016'!$A$7:$P$398</definedName>
    <definedName name="Z_7BC27702_AD83_4B6E_860E_D694439F877D_.wvu.FilterData" localSheetId="0" hidden="1">'на 01.11.2016'!$A$7:$K$140</definedName>
    <definedName name="Z_7CB2D520_A8A5_4D6C_BE39_64C505DBAE2C_.wvu.FilterData" localSheetId="0" hidden="1">'на 01.11.2016'!$A$7:$P$398</definedName>
    <definedName name="Z_7DB24378_D193_4D04_9739_831C8625EEAE_.wvu.FilterData" localSheetId="0" hidden="1">'на 01.11.2016'!$A$7:$P$61</definedName>
    <definedName name="Z_7E77AE50_A8E9_48E1_BD6F_0651484E1DB4_.wvu.FilterData" localSheetId="0" hidden="1">'на 01.11.2016'!$A$7:$P$398</definedName>
    <definedName name="Z_81403331_C5EB_4760_B273_D3D9C8D43951_.wvu.FilterData" localSheetId="0" hidden="1">'на 01.11.2016'!$A$7:$K$140</definedName>
    <definedName name="Z_81BE03B7_DE2F_4E82_8496_CAF917D1CC3F_.wvu.FilterData" localSheetId="0" hidden="1">'на 01.11.2016'!$A$7:$P$398</definedName>
    <definedName name="Z_8220CA38_66F1_4F9F_A7AE_CF3DF89B0B66_.wvu.FilterData" localSheetId="0" hidden="1">'на 01.11.2016'!$A$7:$P$398</definedName>
    <definedName name="Z_8280D1E0_5055_49CD_A383_D6B2F2EBD512_.wvu.FilterData" localSheetId="0" hidden="1">'на 01.11.2016'!$A$7:$K$140</definedName>
    <definedName name="Z_840133FA_9546_4ED0_AA3E_E87F8F80931F_.wvu.FilterData" localSheetId="0" hidden="1">'на 01.11.2016'!$A$7:$P$398</definedName>
    <definedName name="Z_8462E4B7_FF49_4401_9CB1_027D70C3D86B_.wvu.FilterData" localSheetId="0" hidden="1">'на 01.11.2016'!$A$7:$K$140</definedName>
    <definedName name="Z_8518EF96_21CF_4CEA_B17C_8AA8E48B82CF_.wvu.FilterData" localSheetId="0" hidden="1">'на 01.11.2016'!$A$7:$P$398</definedName>
    <definedName name="Z_85336449_1C25_4AF7_89BA_281D7385CDF9_.wvu.FilterData" localSheetId="0" hidden="1">'на 01.11.2016'!$A$7:$P$398</definedName>
    <definedName name="Z_8649CC96_F63A_4F83_8C89_AA8F47AC05F3_.wvu.FilterData" localSheetId="0" hidden="1">'на 01.11.2016'!$A$7:$K$140</definedName>
    <definedName name="Z_8789C1A0_51C5_46EF_B1F1_B319BE008AC1_.wvu.FilterData" localSheetId="0" hidden="1">'на 01.11.2016'!$A$7:$P$398</definedName>
    <definedName name="Z_87AE545F_036F_4E8B_9D04_AE59AB8BAC14_.wvu.FilterData" localSheetId="0" hidden="1">'на 01.11.2016'!$A$7:$K$140</definedName>
    <definedName name="Z_87D86486_B5EF_4463_9350_9D1E042A42DF_.wvu.FilterData" localSheetId="0" hidden="1">'на 01.11.2016'!$A$7:$P$398</definedName>
    <definedName name="Z_8878B53B_0E8A_4A11_8A26_C2AC9BB8A4A9_.wvu.FilterData" localSheetId="0" hidden="1">'на 01.11.2016'!$A$7:$K$140</definedName>
    <definedName name="Z_888B8943_9277_42CB_A862_699801009D7B_.wvu.FilterData" localSheetId="0" hidden="1">'на 01.11.2016'!$A$7:$P$398</definedName>
    <definedName name="Z_8C04CD6E_A1CC_4EF8_8DD5_B859F52073A0_.wvu.FilterData" localSheetId="0" hidden="1">'на 01.11.2016'!$A$7:$P$398</definedName>
    <definedName name="Z_8C654415_86D2_479D_A511_8A4B3774E375_.wvu.FilterData" localSheetId="0" hidden="1">'на 01.11.2016'!$A$7:$K$140</definedName>
    <definedName name="Z_8CAD663B_CD5E_4846_B4FD_69BCB6D1EB12_.wvu.FilterData" localSheetId="0" hidden="1">'на 01.11.2016'!$A$7:$K$140</definedName>
    <definedName name="Z_8CB267BE_E783_4914_8FFF_50D79F1D75CF_.wvu.FilterData" localSheetId="0" hidden="1">'на 01.11.2016'!$A$7:$K$140</definedName>
    <definedName name="Z_8D0153EB_A3EC_4213_A12B_74D6D827770F_.wvu.FilterData" localSheetId="0" hidden="1">'на 01.11.2016'!$A$7:$P$398</definedName>
    <definedName name="Z_8D7BE686_9FAF_4C26_8FD5_5395E55E0797_.wvu.FilterData" localSheetId="0" hidden="1">'на 01.11.2016'!$A$7:$K$140</definedName>
    <definedName name="Z_8D8D2F4C_3B7E_4C1F_A367_4BA418733E1A_.wvu.FilterData" localSheetId="0" hidden="1">'на 01.11.2016'!$A$7:$K$140</definedName>
    <definedName name="Z_8E62A2BE_7CE7_496E_AC79_F133ABDC98BF_.wvu.FilterData" localSheetId="0" hidden="1">'на 01.11.2016'!$A$7:$K$140</definedName>
    <definedName name="Z_8EEB3EFB_2D0D_474D_A904_853356F13984_.wvu.FilterData" localSheetId="0" hidden="1">'на 01.11.2016'!$A$7:$P$398</definedName>
    <definedName name="Z_9089CAE7_C9D5_4B44_BF40_622C1D4BEC1A_.wvu.FilterData" localSheetId="0" hidden="1">'на 01.11.2016'!$A$7:$P$398</definedName>
    <definedName name="Z_90B62036_E8E2_47F2_BA67_9490969E5E89_.wvu.FilterData" localSheetId="0" hidden="1">'на 01.11.2016'!$A$7:$P$398</definedName>
    <definedName name="Z_91A44DD7_EFA1_45BC_BF8A_C6EBAED142C3_.wvu.FilterData" localSheetId="0" hidden="1">'на 01.11.2016'!$A$7:$P$398</definedName>
    <definedName name="Z_92A69ACC_08E1_4049_9A4E_909BE09E8D3F_.wvu.FilterData" localSheetId="0" hidden="1">'на 01.11.2016'!$A$7:$P$398</definedName>
    <definedName name="Z_92A7494D_B642_4D2E_8A98_FA3ADD190BCE_.wvu.FilterData" localSheetId="0" hidden="1">'на 01.11.2016'!$A$7:$P$398</definedName>
    <definedName name="Z_92A89EF4_8A4E_4790_B0CC_01892B6039EB_.wvu.FilterData" localSheetId="0" hidden="1">'на 01.11.2016'!$A$7:$P$398</definedName>
    <definedName name="Z_92E38377_38CC_496E_BBD8_5394F7550FE3_.wvu.FilterData" localSheetId="0" hidden="1">'на 01.11.2016'!$A$7:$P$398</definedName>
    <definedName name="Z_93030161_EBD2_4C55_BB01_67290B2149A7_.wvu.FilterData" localSheetId="0" hidden="1">'на 01.11.2016'!$A$7:$P$398</definedName>
    <definedName name="Z_935DFEC4_8817_4BB5_A846_9674D5A05EE9_.wvu.FilterData" localSheetId="0" hidden="1">'на 01.11.2016'!$A$7:$K$140</definedName>
    <definedName name="Z_944D1186_FA84_48E6_9A44_19022D55084A_.wvu.FilterData" localSheetId="0" hidden="1">'на 01.11.2016'!$A$7:$P$398</definedName>
    <definedName name="Z_94E3B816_367C_44F4_94FC_13D42F694C13_.wvu.FilterData" localSheetId="0" hidden="1">'на 01.11.2016'!$A$7:$P$398</definedName>
    <definedName name="Z_95B5A563_A81C_425C_AC80_18232E0FA0F2_.wvu.FilterData" localSheetId="0" hidden="1">'на 01.11.2016'!$A$7:$K$140</definedName>
    <definedName name="Z_96167660_EA8B_4F7D_87A1_785E97B459B3_.wvu.FilterData" localSheetId="0" hidden="1">'на 01.11.2016'!$A$7:$K$140</definedName>
    <definedName name="Z_96879477_4713_4ABC_982A_7EB1C07B4DED_.wvu.FilterData" localSheetId="0" hidden="1">'на 01.11.2016'!$A$7:$K$140</definedName>
    <definedName name="Z_969E164A_AA47_4A3D_AECC_F3C5A8BBA40A_.wvu.FilterData" localSheetId="0" hidden="1">'на 01.11.2016'!$A$7:$P$398</definedName>
    <definedName name="Z_97B55429_A18E_43B5_9AF8_FE73FCDE4BBB_.wvu.FilterData" localSheetId="0" hidden="1">'на 01.11.2016'!$A$7:$P$398</definedName>
    <definedName name="Z_97E2C09C_6040_4BDA_B6A0_AF60F993AC48_.wvu.FilterData" localSheetId="0" hidden="1">'на 01.11.2016'!$A$7:$P$398</definedName>
    <definedName name="Z_97F74FDF_2C27_4D85_A3A7_1EF51A8A2DFF_.wvu.FilterData" localSheetId="0" hidden="1">'на 01.11.2016'!$A$7:$K$140</definedName>
    <definedName name="Z_987C1B6D_28A7_49CB_BBF0_6C3FFB9FC1C5_.wvu.FilterData" localSheetId="0" hidden="1">'на 01.11.2016'!$A$7:$P$398</definedName>
    <definedName name="Z_998B8119_4FF3_4A16_838D_539C6AE34D55_.wvu.Cols" localSheetId="0" hidden="1">'на 01.11.2016'!$C:$E,'на 01.11.2016'!$M:$N</definedName>
    <definedName name="Z_998B8119_4FF3_4A16_838D_539C6AE34D55_.wvu.FilterData" localSheetId="0" hidden="1">'на 01.11.2016'!$A$7:$P$398</definedName>
    <definedName name="Z_998B8119_4FF3_4A16_838D_539C6AE34D55_.wvu.PrintArea" localSheetId="0" hidden="1">'на 01.11.2016'!$A$1:$P$191</definedName>
    <definedName name="Z_998B8119_4FF3_4A16_838D_539C6AE34D55_.wvu.PrintTitles" localSheetId="0" hidden="1">'на 01.11.2016'!$5:$8</definedName>
    <definedName name="Z_998B8119_4FF3_4A16_838D_539C6AE34D55_.wvu.Rows" localSheetId="0" hidden="1">'на 01.11.2016'!#REF!</definedName>
    <definedName name="Z_9A28E7E9_55CD_40D9_9E29_E07B8DD3C238_.wvu.FilterData" localSheetId="0" hidden="1">'на 01.11.2016'!$A$7:$P$398</definedName>
    <definedName name="Z_9A769443_7DFA_43D5_AB26_6F2EEF53DAF1_.wvu.FilterData" localSheetId="0" hidden="1">'на 01.11.2016'!$A$7:$K$140</definedName>
    <definedName name="Z_9C310551_EC8B_4B87_B5AF_39FC532C6FE3_.wvu.FilterData" localSheetId="0" hidden="1">'на 01.11.2016'!$A$7:$K$140</definedName>
    <definedName name="Z_9D24C81C_5B18_4B40_BF88_7236C9CAE366_.wvu.FilterData" localSheetId="0" hidden="1">'на 01.11.2016'!$A$7:$K$140</definedName>
    <definedName name="Z_9E720D93_31F0_4636_BA00_6CE6F83F3651_.wvu.FilterData" localSheetId="0" hidden="1">'на 01.11.2016'!$A$7:$P$398</definedName>
    <definedName name="Z_9E943B7D_D4C7_443F_BC4C_8AB90546D8A5_.wvu.Cols" localSheetId="0" hidden="1">'на 01.11.2016'!#REF!,'на 01.11.2016'!#REF!</definedName>
    <definedName name="Z_9E943B7D_D4C7_443F_BC4C_8AB90546D8A5_.wvu.FilterData" localSheetId="0" hidden="1">'на 01.11.2016'!$A$3:$P$61</definedName>
    <definedName name="Z_9E943B7D_D4C7_443F_BC4C_8AB90546D8A5_.wvu.PrintTitles" localSheetId="0" hidden="1">'на 01.11.2016'!$5:$8</definedName>
    <definedName name="Z_9E943B7D_D4C7_443F_BC4C_8AB90546D8A5_.wvu.Rows" localSheetId="0" hidden="1">'на 01.11.2016'!#REF!,'на 01.11.2016'!#REF!,'на 01.11.2016'!#REF!,'на 01.11.2016'!#REF!,'на 01.11.2016'!#REF!,'на 01.11.2016'!#REF!,'на 01.11.2016'!#REF!,'на 01.11.2016'!#REF!,'на 01.11.2016'!#REF!,'на 01.11.2016'!#REF!,'на 01.11.2016'!#REF!,'на 01.11.2016'!#REF!,'на 01.11.2016'!#REF!,'на 01.11.2016'!#REF!,'на 01.11.2016'!#REF!,'на 01.11.2016'!#REF!,'на 01.11.2016'!#REF!,'на 01.11.2016'!#REF!,'на 01.11.2016'!#REF!,'на 01.11.2016'!#REF!</definedName>
    <definedName name="Z_9EC99D85_9CBB_4D41_A0AC_5A782960B43C_.wvu.FilterData" localSheetId="0" hidden="1">'на 01.11.2016'!$A$7:$K$140</definedName>
    <definedName name="Z_9FA29541_62F4_4CED_BF33_19F6BA57578F_.wvu.Cols" localSheetId="0" hidden="1">'на 01.11.2016'!$C:$E,'на 01.11.2016'!$M:$N</definedName>
    <definedName name="Z_9FA29541_62F4_4CED_BF33_19F6BA57578F_.wvu.FilterData" localSheetId="0" hidden="1">'на 01.11.2016'!$A$7:$P$398</definedName>
    <definedName name="Z_9FA29541_62F4_4CED_BF33_19F6BA57578F_.wvu.PrintArea" localSheetId="0" hidden="1">'на 01.11.2016'!$A$1:$P$191</definedName>
    <definedName name="Z_9FA29541_62F4_4CED_BF33_19F6BA57578F_.wvu.PrintTitles" localSheetId="0" hidden="1">'на 01.11.2016'!$5:$8</definedName>
    <definedName name="Z_A0A3CD9B_2436_40D7_91DB_589A95FBBF00_.wvu.Cols" localSheetId="0" hidden="1">'на 01.11.2016'!$C:$E,'на 01.11.2016'!$M:$N</definedName>
    <definedName name="Z_A0A3CD9B_2436_40D7_91DB_589A95FBBF00_.wvu.FilterData" localSheetId="0" hidden="1">'на 01.11.2016'!$A$7:$P$398</definedName>
    <definedName name="Z_A0A3CD9B_2436_40D7_91DB_589A95FBBF00_.wvu.PrintArea" localSheetId="0" hidden="1">'на 01.11.2016'!$A$1:$P$200</definedName>
    <definedName name="Z_A0A3CD9B_2436_40D7_91DB_589A95FBBF00_.wvu.PrintTitles" localSheetId="0" hidden="1">'на 01.11.2016'!$5:$8</definedName>
    <definedName name="Z_A0EB0A04_1124_498B_8C4B_C1E25B53C1A8_.wvu.FilterData" localSheetId="0" hidden="1">'на 01.11.2016'!$A$7:$K$140</definedName>
    <definedName name="Z_A113B19A_DB2C_4585_AED7_B7EF9F05E57E_.wvu.FilterData" localSheetId="0" hidden="1">'на 01.11.2016'!$A$7:$P$398</definedName>
    <definedName name="Z_A2611F3A_C06C_4662_B39E_6F08BA7C9B14_.wvu.FilterData" localSheetId="0" hidden="1">'на 01.11.2016'!$A$7:$K$140</definedName>
    <definedName name="Z_A28DA500_33FC_4913_B21A_3E2D7ED7A130_.wvu.FilterData" localSheetId="0" hidden="1">'на 01.11.2016'!$A$7:$K$140</definedName>
    <definedName name="Z_A62258B9_7768_4C4F_AFFC_537782E81CFF_.wvu.FilterData" localSheetId="0" hidden="1">'на 01.11.2016'!$A$7:$K$140</definedName>
    <definedName name="Z_A65D4FF6_26A1_47FE_AF98_41E05002FB1E_.wvu.FilterData" localSheetId="0" hidden="1">'на 01.11.2016'!$A$7:$K$140</definedName>
    <definedName name="Z_A6B98527_7CBF_4E4D_BDEA_9334A3EB779F_.wvu.Cols" localSheetId="0" hidden="1">'на 01.11.2016'!$C:$E,'на 01.11.2016'!$M:$N,'на 01.11.2016'!$Q:$BT</definedName>
    <definedName name="Z_A6B98527_7CBF_4E4D_BDEA_9334A3EB779F_.wvu.FilterData" localSheetId="0" hidden="1">'на 01.11.2016'!$A$7:$P$398</definedName>
    <definedName name="Z_A6B98527_7CBF_4E4D_BDEA_9334A3EB779F_.wvu.PrintArea" localSheetId="0" hidden="1">'на 01.11.2016'!$A$1:$BT$191</definedName>
    <definedName name="Z_A6B98527_7CBF_4E4D_BDEA_9334A3EB779F_.wvu.PrintTitles" localSheetId="0" hidden="1">'на 01.11.2016'!$5:$7</definedName>
    <definedName name="Z_A98C96B5_CE3A_4FF9_B3E5_0DBB66ADC5BB_.wvu.FilterData" localSheetId="0" hidden="1">'на 01.11.2016'!$A$7:$K$140</definedName>
    <definedName name="Z_A9BB2943_E4B1_4809_A926_69F8C50E1CF2_.wvu.FilterData" localSheetId="0" hidden="1">'на 01.11.2016'!$A$7:$P$398</definedName>
    <definedName name="Z_AA4C7BF5_07E0_4095_B165_D2AF600190FA_.wvu.FilterData" localSheetId="0" hidden="1">'на 01.11.2016'!$A$7:$K$140</definedName>
    <definedName name="Z_AAC4B5AB_1913_4D9C_A1FF_BD9345E009EB_.wvu.FilterData" localSheetId="0" hidden="1">'на 01.11.2016'!$A$7:$K$140</definedName>
    <definedName name="Z_ABAF42E6_6CD6_46B1_A0C6_0099C207BC1C_.wvu.FilterData" localSheetId="0" hidden="1">'на 01.11.2016'!$A$7:$P$398</definedName>
    <definedName name="Z_ACFE2E5A_B4BC_4793_B103_05F97C227772_.wvu.FilterData" localSheetId="0" hidden="1">'на 01.11.2016'!$A$7:$P$398</definedName>
    <definedName name="Z_AD079EA2_4E18_46EE_8E20_0C7923C917D2_.wvu.FilterData" localSheetId="0" hidden="1">'на 01.11.2016'!$A$7:$P$398</definedName>
    <definedName name="Z_AF01D870_77CB_46A2_A95B_3A27FF42EAA8_.wvu.FilterData" localSheetId="0" hidden="1">'на 01.11.2016'!$A$7:$K$140</definedName>
    <definedName name="Z_AF1AEFF5_9892_4FCB_BD3E_6CF1CEE1B71B_.wvu.FilterData" localSheetId="0" hidden="1">'на 01.11.2016'!$A$7:$P$398</definedName>
    <definedName name="Z_AFC26506_1EE1_430F_B247_3257CE41958A_.wvu.FilterData" localSheetId="0" hidden="1">'на 01.11.2016'!$A$7:$P$398</definedName>
    <definedName name="Z_B00B4D71_156E_4DD9_93CC_1F392CBA035F_.wvu.FilterData" localSheetId="0" hidden="1">'на 01.11.2016'!$A$7:$P$398</definedName>
    <definedName name="Z_B0B61858_D248_4F0B_95EB_A53482FBF19B_.wvu.FilterData" localSheetId="0" hidden="1">'на 01.11.2016'!$A$7:$P$398</definedName>
    <definedName name="Z_B180D137_9F25_4AD4_9057_37928F1867A8_.wvu.FilterData" localSheetId="0" hidden="1">'на 01.11.2016'!$A$7:$K$140</definedName>
    <definedName name="Z_B246A3A0_6AE0_4610_AE7A_F7490C26DBCA_.wvu.FilterData" localSheetId="0" hidden="1">'на 01.11.2016'!$A$7:$P$398</definedName>
    <definedName name="Z_B2D38EAC_E767_43A7_B7A2_621639FE347D_.wvu.FilterData" localSheetId="0" hidden="1">'на 01.11.2016'!$A$7:$K$140</definedName>
    <definedName name="Z_B3114865_FFF9_40B7_B9E6_C3642102DCF9_.wvu.FilterData" localSheetId="0" hidden="1">'на 01.11.2016'!$A$7:$P$398</definedName>
    <definedName name="Z_B3339176_D3D0_4D7A_8AAB_C0B71F942A93_.wvu.FilterData" localSheetId="0" hidden="1">'на 01.11.2016'!$A$7:$K$140</definedName>
    <definedName name="Z_B45FAC42_679D_43AB_B511_9E5492CAC2DB_.wvu.FilterData" localSheetId="0" hidden="1">'на 01.11.2016'!$A$7:$K$140</definedName>
    <definedName name="Z_B499C08D_A2E7_417F_A9B7_BFCE2B66534F_.wvu.FilterData" localSheetId="0" hidden="1">'на 01.11.2016'!$A$7:$P$398</definedName>
    <definedName name="Z_B5533D56_E1AE_4DE7_8436_EF9CA55A4943_.wvu.FilterData" localSheetId="0" hidden="1">'на 01.11.2016'!$A$7:$P$398</definedName>
    <definedName name="Z_B56BEF44_39DC_4F5B_A5E5_157C237832AF_.wvu.FilterData" localSheetId="0" hidden="1">'на 01.11.2016'!$A$7:$K$140</definedName>
    <definedName name="Z_B5A6FE62_B66C_45B1_AF17_B7686B0B3A3F_.wvu.FilterData" localSheetId="0" hidden="1">'на 01.11.2016'!$A$7:$P$398</definedName>
    <definedName name="Z_B603D180_E09A_4B9C_810F_9423EBA4A0EA_.wvu.FilterData" localSheetId="0" hidden="1">'на 01.11.2016'!$A$7:$P$398</definedName>
    <definedName name="Z_B698776A_6A96_445D_9813_F5440DD90495_.wvu.FilterData" localSheetId="0" hidden="1">'на 01.11.2016'!$A$7:$P$398</definedName>
    <definedName name="Z_B7A4DC29_6CA3_48BD_BD2B_5EA61D250392_.wvu.FilterData" localSheetId="0" hidden="1">'на 01.11.2016'!$A$7:$K$140</definedName>
    <definedName name="Z_B7F67755_3086_43A6_86E7_370F80E61BD0_.wvu.FilterData" localSheetId="0" hidden="1">'на 01.11.2016'!$A$7:$K$140</definedName>
    <definedName name="Z_B8EDA240_D337_4165_927F_4408D011F4B1_.wvu.FilterData" localSheetId="0" hidden="1">'на 01.11.2016'!$A$7:$P$398</definedName>
    <definedName name="Z_BAB4825B_2E54_4A6C_A72D_1F8E7B4FEFFB_.wvu.FilterData" localSheetId="0" hidden="1">'на 01.11.2016'!$A$7:$P$398</definedName>
    <definedName name="Z_BC09D690_D177_4FC8_AE1F_8F0F0D5C6ECD_.wvu.FilterData" localSheetId="0" hidden="1">'на 01.11.2016'!$A$7:$P$398</definedName>
    <definedName name="Z_BC6910FC_42F8_457B_8F8D_9BC0111CE283_.wvu.FilterData" localSheetId="0" hidden="1">'на 01.11.2016'!$A$7:$P$398</definedName>
    <definedName name="Z_BE442298_736F_47F5_9592_76FFCCDA59DB_.wvu.FilterData" localSheetId="0" hidden="1">'на 01.11.2016'!$A$7:$K$140</definedName>
    <definedName name="Z_BE97AC31_BFEB_4520_BC44_68B0C987C70A_.wvu.FilterData" localSheetId="0" hidden="1">'на 01.11.2016'!$A$7:$P$398</definedName>
    <definedName name="Z_BEA0FDBA_BB07_4C19_8BBD_5E57EE395C09_.wvu.Cols" localSheetId="0" hidden="1">'на 01.11.2016'!$C:$E,'на 01.11.2016'!$M:$N</definedName>
    <definedName name="Z_BEA0FDBA_BB07_4C19_8BBD_5E57EE395C09_.wvu.FilterData" localSheetId="0" hidden="1">'на 01.11.2016'!$A$7:$P$398</definedName>
    <definedName name="Z_BEA0FDBA_BB07_4C19_8BBD_5E57EE395C09_.wvu.PrintArea" localSheetId="0" hidden="1">'на 01.11.2016'!$A$1:$R$191</definedName>
    <definedName name="Z_BEA0FDBA_BB07_4C19_8BBD_5E57EE395C09_.wvu.PrintTitles" localSheetId="0" hidden="1">'на 01.11.2016'!$5:$8</definedName>
    <definedName name="Z_BF65F093_304D_44F0_BF26_E5F8F9093CF5_.wvu.FilterData" localSheetId="0" hidden="1">'на 01.11.2016'!$A$7:$P$61</definedName>
    <definedName name="Z_C2E7FF11_4F7B_4EA9_AD45_A8385AC4BC24_.wvu.FilterData" localSheetId="0" hidden="1">'на 01.11.2016'!$A$7:$K$140</definedName>
    <definedName name="Z_C3E7B974_7E68_49C9_8A66_DEBBC3D71CB8_.wvu.FilterData" localSheetId="0" hidden="1">'на 01.11.2016'!$A$7:$K$140</definedName>
    <definedName name="Z_C47D5376_4107_461D_B353_0F0CCA5A27B8_.wvu.FilterData" localSheetId="0" hidden="1">'на 01.11.2016'!$A$7:$K$140</definedName>
    <definedName name="Z_C4A81194_E272_4927_9E06_D47C43E50753_.wvu.FilterData" localSheetId="0" hidden="1">'на 01.11.2016'!$A$7:$P$398</definedName>
    <definedName name="Z_C55D9313_9108_41CA_AD0E_FE2F7292C638_.wvu.FilterData" localSheetId="0" hidden="1">'на 01.11.2016'!$A$7:$K$140</definedName>
    <definedName name="Z_C5D84F85_3611_4C2A_903D_ECFF3A3DA3D9_.wvu.FilterData" localSheetId="0" hidden="1">'на 01.11.2016'!$A$7:$K$140</definedName>
    <definedName name="Z_C70C85CF_5ADB_4631_87C7_BA23E9BE3196_.wvu.FilterData" localSheetId="0" hidden="1">'на 01.11.2016'!$A$7:$P$398</definedName>
    <definedName name="Z_C74598AC_1D4B_466D_8455_294C1A2E69BB_.wvu.FilterData" localSheetId="0" hidden="1">'на 01.11.2016'!$A$7:$K$140</definedName>
    <definedName name="Z_C8C7D91A_0101_429D_A7C4_25C2A366909A_.wvu.Cols" localSheetId="0" hidden="1">'на 01.11.2016'!#REF!,'на 01.11.2016'!#REF!</definedName>
    <definedName name="Z_C8C7D91A_0101_429D_A7C4_25C2A366909A_.wvu.FilterData" localSheetId="0" hidden="1">'на 01.11.2016'!$A$7:$P$61</definedName>
    <definedName name="Z_C8C7D91A_0101_429D_A7C4_25C2A366909A_.wvu.Rows" localSheetId="0" hidden="1">'на 01.11.2016'!#REF!,'на 01.11.2016'!#REF!,'на 01.11.2016'!#REF!,'на 01.11.2016'!#REF!,'на 01.11.2016'!#REF!,'на 01.11.2016'!#REF!,'на 01.11.2016'!#REF!,'на 01.11.2016'!#REF!,'на 01.11.2016'!#REF!,'на 01.11.2016'!#REF!</definedName>
    <definedName name="Z_C9081176_529C_43E8_8E20_8AC24E7C2D35_.wvu.FilterData" localSheetId="0" hidden="1">'на 01.11.2016'!$A$7:$P$398</definedName>
    <definedName name="Z_C98B4A4E_FC1F_45B3_ABB0_7DC9BD4B8057_.wvu.FilterData" localSheetId="0" hidden="1">'на 01.11.2016'!$A$7:$K$140</definedName>
    <definedName name="Z_CAAD7F8A_A328_4C0A_9ECF_2AD83A08D699_.wvu.FilterData" localSheetId="0" hidden="1">'на 01.11.2016'!$A$7:$K$140</definedName>
    <definedName name="Z_CB1A56DC_A135_41E6_8A02_AE4E518C879F_.wvu.FilterData" localSheetId="0" hidden="1">'на 01.11.2016'!$A$7:$P$398</definedName>
    <definedName name="Z_CB4880DD_CE83_4DFC_BBA7_70687256D5A4_.wvu.FilterData" localSheetId="0" hidden="1">'на 01.11.2016'!$A$7:$K$140</definedName>
    <definedName name="Z_CBDBA949_FA00_4560_8001_BD00E63FCCA4_.wvu.FilterData" localSheetId="0" hidden="1">'на 01.11.2016'!$A$7:$P$398</definedName>
    <definedName name="Z_CBF12BD1_A071_4448_8003_32E74F40E3E3_.wvu.FilterData" localSheetId="0" hidden="1">'на 01.11.2016'!$A$7:$K$140</definedName>
    <definedName name="Z_CBF9D894_3FD2_4B68_BAC8_643DB23851C0_.wvu.FilterData" localSheetId="0" hidden="1">'на 01.11.2016'!$A$7:$K$140</definedName>
    <definedName name="Z_CBF9D894_3FD2_4B68_BAC8_643DB23851C0_.wvu.Rows" localSheetId="0" hidden="1">'на 01.11.2016'!#REF!,'на 01.11.2016'!#REF!,'на 01.11.2016'!#REF!,'на 01.11.2016'!#REF!</definedName>
    <definedName name="Z_CCC17219_B1A3_4C6B_B903_0E4550432FD0_.wvu.FilterData" localSheetId="0" hidden="1">'на 01.11.2016'!$A$7:$K$140</definedName>
    <definedName name="Z_D165341F_496A_48CE_829A_555B16787041_.wvu.FilterData" localSheetId="0" hidden="1">'на 01.11.2016'!$A$7:$P$398</definedName>
    <definedName name="Z_D20DFCFE_63F9_4265_B37B_4F36C46DF159_.wvu.Cols" localSheetId="0" hidden="1">'на 01.11.2016'!$C:$E,'на 01.11.2016'!$M:$N</definedName>
    <definedName name="Z_D20DFCFE_63F9_4265_B37B_4F36C46DF159_.wvu.FilterData" localSheetId="0" hidden="1">'на 01.11.2016'!$A$7:$P$398</definedName>
    <definedName name="Z_D20DFCFE_63F9_4265_B37B_4F36C46DF159_.wvu.PrintArea" localSheetId="0" hidden="1">'на 01.11.2016'!$A$1:$P$191</definedName>
    <definedName name="Z_D20DFCFE_63F9_4265_B37B_4F36C46DF159_.wvu.PrintTitles" localSheetId="0" hidden="1">'на 01.11.2016'!$5:$8</definedName>
    <definedName name="Z_D20DFCFE_63F9_4265_B37B_4F36C46DF159_.wvu.Rows" localSheetId="0" hidden="1">'на 01.11.2016'!#REF!,'на 01.11.2016'!#REF!,'на 01.11.2016'!#REF!,'на 01.11.2016'!#REF!,'на 01.11.2016'!#REF!</definedName>
    <definedName name="Z_D2422493_0DF6_4923_AFF9_1CE532FC9E0E_.wvu.FilterData" localSheetId="0" hidden="1">'на 01.11.2016'!$A$7:$P$398</definedName>
    <definedName name="Z_D26EAC32_42CC_46AF_8D27_8094727B2B8E_.wvu.FilterData" localSheetId="0" hidden="1">'на 01.11.2016'!$A$7:$P$398</definedName>
    <definedName name="Z_D298563F_7459_410D_A6E1_6B1CDFA6DAA7_.wvu.FilterData" localSheetId="0" hidden="1">'на 01.11.2016'!$A$7:$P$398</definedName>
    <definedName name="Z_D2D627FD_8F1D_4B0C_A4A1_1A515A2831A8_.wvu.FilterData" localSheetId="0" hidden="1">'на 01.11.2016'!$A$7:$P$398</definedName>
    <definedName name="Z_D343F548_3DE6_4716_9B8B_0FF1DF1B1DE3_.wvu.FilterData" localSheetId="0" hidden="1">'на 01.11.2016'!$A$7:$K$140</definedName>
    <definedName name="Z_D3607008_88A4_4735_BF9B_0D60A732D98C_.wvu.FilterData" localSheetId="0" hidden="1">'на 01.11.2016'!$A$7:$P$398</definedName>
    <definedName name="Z_D3C3EFC2_493C_4B9B_BC16_8147B08F8F65_.wvu.FilterData" localSheetId="0" hidden="1">'на 01.11.2016'!$A$7:$K$140</definedName>
    <definedName name="Z_D3D848E7_EB88_4E73_985E_C45B9AE68145_.wvu.FilterData" localSheetId="0" hidden="1">'на 01.11.2016'!$A$7:$P$398</definedName>
    <definedName name="Z_D3E86F4B_12A8_47CC_AEBE_74534991E315_.wvu.FilterData" localSheetId="0" hidden="1">'на 01.11.2016'!$A$7:$P$398</definedName>
    <definedName name="Z_D3F31BC4_4CDA_431B_BA5F_ADE76A923760_.wvu.FilterData" localSheetId="0" hidden="1">'на 01.11.2016'!$A$7:$K$140</definedName>
    <definedName name="Z_D45ABB34_16CC_462D_8459_2034D47F465D_.wvu.FilterData" localSheetId="0" hidden="1">'на 01.11.2016'!$A$7:$K$140</definedName>
    <definedName name="Z_D479007E_A9E8_4307_A3E8_18A2BB5C55F2_.wvu.FilterData" localSheetId="0" hidden="1">'на 01.11.2016'!$A$7:$P$398</definedName>
    <definedName name="Z_D48CEF89_B01B_4E1D_92B4_235EA4A40F11_.wvu.FilterData" localSheetId="0" hidden="1">'на 01.11.2016'!$A$7:$P$398</definedName>
    <definedName name="Z_D4B24D18_8D1D_47A1_AE9B_21E3F9EF98EE_.wvu.FilterData" localSheetId="0" hidden="1">'на 01.11.2016'!$A$7:$P$398</definedName>
    <definedName name="Z_D4E20E73_FD07_4BE4_B8FA_FE6B214643C4_.wvu.FilterData" localSheetId="0" hidden="1">'на 01.11.2016'!$A$7:$P$398</definedName>
    <definedName name="Z_D5317C3A_3EDA_404B_818D_EAF558810951_.wvu.FilterData" localSheetId="0" hidden="1">'на 01.11.2016'!$A$7:$K$140</definedName>
    <definedName name="Z_D537FB3B_712D_486A_BA32_4F73BEB2AA19_.wvu.FilterData" localSheetId="0" hidden="1">'на 01.11.2016'!$A$7:$K$140</definedName>
    <definedName name="Z_D6730C21_0555_4F4D_B589_9DE5CFF9C442_.wvu.FilterData" localSheetId="0" hidden="1">'на 01.11.2016'!$A$7:$K$140</definedName>
    <definedName name="Z_D7BC8E82_4392_4806_9DAE_D94253790B9C_.wvu.Cols" localSheetId="0" hidden="1">'на 01.11.2016'!$C:$E,'на 01.11.2016'!$M:$N,'на 01.11.2016'!$Q:$BT</definedName>
    <definedName name="Z_D7BC8E82_4392_4806_9DAE_D94253790B9C_.wvu.FilterData" localSheetId="0" hidden="1">'на 01.11.2016'!$A$7:$P$398</definedName>
    <definedName name="Z_D7BC8E82_4392_4806_9DAE_D94253790B9C_.wvu.PrintArea" localSheetId="0" hidden="1">'на 01.11.2016'!$A$1:$BT$191</definedName>
    <definedName name="Z_D7BC8E82_4392_4806_9DAE_D94253790B9C_.wvu.PrintTitles" localSheetId="0" hidden="1">'на 01.11.2016'!$5:$7</definedName>
    <definedName name="Z_D8418465_ECB6_40A4_8538_9D6D02B4E5CE_.wvu.FilterData" localSheetId="0" hidden="1">'на 01.11.2016'!$A$7:$K$140</definedName>
    <definedName name="Z_D8836A46_4276_4875_86A1_BB0E2B53006C_.wvu.FilterData" localSheetId="0" hidden="1">'на 01.11.2016'!$A$7:$K$140</definedName>
    <definedName name="Z_D8EBE17E_7A1A_4392_901C_A4C8DD4BAF28_.wvu.FilterData" localSheetId="0" hidden="1">'на 01.11.2016'!$A$7:$K$140</definedName>
    <definedName name="Z_D930048B_C8C6_498D_B7FD_C4CFAF447C25_.wvu.FilterData" localSheetId="0" hidden="1">'на 01.11.2016'!$A$7:$P$398</definedName>
    <definedName name="Z_D93C7415_B321_4E66_84AD_0490D011FDE7_.wvu.FilterData" localSheetId="0" hidden="1">'на 01.11.2016'!$A$7:$P$398</definedName>
    <definedName name="Z_D952F92C_16FA_49C0_ACE1_EEFE2012130A_.wvu.FilterData" localSheetId="0" hidden="1">'на 01.11.2016'!$A$7:$P$398</definedName>
    <definedName name="Z_D954D534_B88D_4A21_85D6_C0757B597D1E_.wvu.FilterData" localSheetId="0" hidden="1">'на 01.11.2016'!$A$7:$P$398</definedName>
    <definedName name="Z_D95852A1_B0FC_4AC5_B62B_5CCBE05B0D15_.wvu.Cols" localSheetId="0" hidden="1">'на 01.11.2016'!$C:$E,'на 01.11.2016'!$M:$N</definedName>
    <definedName name="Z_D95852A1_B0FC_4AC5_B62B_5CCBE05B0D15_.wvu.FilterData" localSheetId="0" hidden="1">'на 01.11.2016'!$A$7:$P$398</definedName>
    <definedName name="Z_D95852A1_B0FC_4AC5_B62B_5CCBE05B0D15_.wvu.PrintArea" localSheetId="0" hidden="1">'на 01.11.2016'!$A$1:$P$191</definedName>
    <definedName name="Z_D97BC9A1_860C_45CB_8FAD_B69CEE39193C_.wvu.FilterData" localSheetId="0" hidden="1">'на 01.11.2016'!$A$7:$K$140</definedName>
    <definedName name="Z_D981844C_3450_4227_997A_DB8016618FC0_.wvu.FilterData" localSheetId="0" hidden="1">'на 01.11.2016'!$A$7:$P$398</definedName>
    <definedName name="Z_DA3033F1_502F_4BCA_B468_CBA3E20E7254_.wvu.FilterData" localSheetId="0" hidden="1">'на 01.11.2016'!$A$7:$P$398</definedName>
    <definedName name="Z_DA5DFA2D_C1AA_42F5_8828_D1905F1C9BD0_.wvu.FilterData" localSheetId="0" hidden="1">'на 01.11.2016'!$A$7:$P$398</definedName>
    <definedName name="Z_DBB88EE7_5C30_443C_A427_07BA2C7C58DA_.wvu.FilterData" localSheetId="0" hidden="1">'на 01.11.2016'!$A$7:$P$398</definedName>
    <definedName name="Z_DBF40914_927D_466F_8B6B_F333D1AFC9B0_.wvu.FilterData" localSheetId="0" hidden="1">'на 01.11.2016'!$A$7:$P$398</definedName>
    <definedName name="Z_DC263B7F_7E05_4E66_AE9F_05D6DDE635B1_.wvu.FilterData" localSheetId="0" hidden="1">'на 01.11.2016'!$A$7:$K$140</definedName>
    <definedName name="Z_DC796824_ECED_4590_A3E8_8D5A3534C637_.wvu.FilterData" localSheetId="0" hidden="1">'на 01.11.2016'!$A$7:$K$140</definedName>
    <definedName name="Z_DCC1B134_1BA2_418E_B1D0_0938D8743370_.wvu.FilterData" localSheetId="0" hidden="1">'на 01.11.2016'!$A$7:$K$140</definedName>
    <definedName name="Z_DDA68DE5_EF86_4A52_97CD_589088C5FE7A_.wvu.FilterData" localSheetId="0" hidden="1">'на 01.11.2016'!$A$7:$K$140</definedName>
    <definedName name="Z_DE210091_3D77_4964_B6B2_443A728CBE9E_.wvu.FilterData" localSheetId="0" hidden="1">'на 01.11.2016'!$A$7:$P$398</definedName>
    <definedName name="Z_DE2C3999_6F3E_4D24_86CF_8803BF5FAA48_.wvu.FilterData" localSheetId="0" hidden="1">'на 01.11.2016'!$A$7:$P$61</definedName>
    <definedName name="Z_DEA6EDB2_F27D_4C8F_B061_FD80BEC5543F_.wvu.FilterData" localSheetId="0" hidden="1">'на 01.11.2016'!$A$7:$K$140</definedName>
    <definedName name="Z_DECE3245_1BE4_4A3F_B644_E8DE80612C1E_.wvu.FilterData" localSheetId="0" hidden="1">'на 01.11.2016'!$A$7:$P$398</definedName>
    <definedName name="Z_DF6B7D46_D8DB_447A_83A4_53EE18358CF2_.wvu.FilterData" localSheetId="0" hidden="1">'на 01.11.2016'!$A$7:$P$398</definedName>
    <definedName name="Z_DFB08918_D5A4_4224_AEA5_63620C0D53DD_.wvu.FilterData" localSheetId="0" hidden="1">'на 01.11.2016'!$A$7:$P$398</definedName>
    <definedName name="Z_E0B34E03_0754_4713_9A98_5ACEE69C9E71_.wvu.FilterData" localSheetId="0" hidden="1">'на 01.11.2016'!$A$7:$K$140</definedName>
    <definedName name="Z_E1E7843B_3EC3_4FFF_9B1C_53E7DE6A4004_.wvu.FilterData" localSheetId="0" hidden="1">'на 01.11.2016'!$A$7:$K$140</definedName>
    <definedName name="Z_E25FE844_1AD8_4E16_B2DB_9033A702F13A_.wvu.FilterData" localSheetId="0" hidden="1">'на 01.11.2016'!$A$7:$K$140</definedName>
    <definedName name="Z_E2861A4E_263A_4BE6_9223_2DA352B0AD2D_.wvu.FilterData" localSheetId="0" hidden="1">'на 01.11.2016'!$A$7:$K$140</definedName>
    <definedName name="Z_E2FB76DF_1C94_4620_8087_FEE12FDAA3D2_.wvu.FilterData" localSheetId="0" hidden="1">'на 01.11.2016'!$A$7:$K$140</definedName>
    <definedName name="Z_E3C6ECC1_0F12_435D_9B36_B23F6133337F_.wvu.FilterData" localSheetId="0" hidden="1">'на 01.11.2016'!$A$7:$K$140</definedName>
    <definedName name="Z_E437F2F2_3B79_49F0_9901_D31498A163D7_.wvu.FilterData" localSheetId="0" hidden="1">'на 01.11.2016'!$A$7:$P$398</definedName>
    <definedName name="Z_E531BAEE_E556_4AEF_B35B_C675BD99939C_.wvu.FilterData" localSheetId="0" hidden="1">'на 01.11.2016'!$A$7:$P$398</definedName>
    <definedName name="Z_E5EC7523_F88D_4AD4_9A8D_84C16AB7BFC1_.wvu.FilterData" localSheetId="0" hidden="1">'на 01.11.2016'!$A$7:$P$398</definedName>
    <definedName name="Z_E79ABD49_719F_4887_A43D_3DE66BF8AD95_.wvu.FilterData" localSheetId="0" hidden="1">'на 01.11.2016'!$A$7:$P$398</definedName>
    <definedName name="Z_E85A9955_A3DD_46D7_A4A3_9B67A0E2B00C_.wvu.FilterData" localSheetId="0" hidden="1">'на 01.11.2016'!$A$7:$P$398</definedName>
    <definedName name="Z_E88E1D11_18C0_4724_9D4F_2C85DDF57564_.wvu.FilterData" localSheetId="0" hidden="1">'на 01.11.2016'!$A$7:$K$140</definedName>
    <definedName name="Z_E9A4F66F_BB40_4C19_8750_6E61AF1D74A1_.wvu.FilterData" localSheetId="0" hidden="1">'на 01.11.2016'!$A$7:$P$398</definedName>
    <definedName name="Z_EA234825_5817_4C50_AC45_83D70F061045_.wvu.FilterData" localSheetId="0" hidden="1">'на 01.11.2016'!$A$7:$P$398</definedName>
    <definedName name="Z_EA769D6D_3269_481D_9974_BC10C6C55FF6_.wvu.FilterData" localSheetId="0" hidden="1">'на 01.11.2016'!$A$7:$K$140</definedName>
    <definedName name="Z_EB2D8BE6_72BC_4D23_BEC7_DBF109493B0C_.wvu.FilterData" localSheetId="0" hidden="1">'на 01.11.2016'!$A$7:$P$398</definedName>
    <definedName name="Z_EBCDBD63_50FE_4D52_B280_2A723FA77236_.wvu.FilterData" localSheetId="0" hidden="1">'на 01.11.2016'!$A$7:$K$140</definedName>
    <definedName name="Z_EC6B58CC_C695_4EAF_B026_DA7CE6279D7A_.wvu.FilterData" localSheetId="0" hidden="1">'на 01.11.2016'!$A$7:$P$398</definedName>
    <definedName name="Z_EC741CE0_C720_481D_9CFE_596247B0CF36_.wvu.FilterData" localSheetId="0" hidden="1">'на 01.11.2016'!$A$7:$P$398</definedName>
    <definedName name="Z_ED74FBD3_DF35_4798_8C2A_7ADA46D140AA_.wvu.FilterData" localSheetId="0" hidden="1">'на 01.11.2016'!$A$7:$K$140</definedName>
    <definedName name="Z_EF1610FE_843B_4864_9DAD_05F697DD47DC_.wvu.FilterData" localSheetId="0" hidden="1">'на 01.11.2016'!$A$7:$P$398</definedName>
    <definedName name="Z_EFFADE78_6F23_4B5D_AE74_3E82BA29B398_.wvu.FilterData" localSheetId="0" hidden="1">'на 01.11.2016'!$A$7:$K$140</definedName>
    <definedName name="Z_F140A98E_30AA_4FD0_8B93_08F8951EDE5E_.wvu.FilterData" localSheetId="0" hidden="1">'на 01.11.2016'!$A$7:$K$140</definedName>
    <definedName name="Z_F2110B0B_AAE7_42F0_B553_C360E9249AD4_.wvu.Cols" localSheetId="0" hidden="1">'на 01.11.2016'!$C:$E,'на 01.11.2016'!$M:$N,'на 01.11.2016'!$Q:$BT</definedName>
    <definedName name="Z_F2110B0B_AAE7_42F0_B553_C360E9249AD4_.wvu.FilterData" localSheetId="0" hidden="1">'на 01.11.2016'!$A$7:$P$398</definedName>
    <definedName name="Z_F2110B0B_AAE7_42F0_B553_C360E9249AD4_.wvu.PrintArea" localSheetId="0" hidden="1">'на 01.11.2016'!$A$1:$BT$191</definedName>
    <definedName name="Z_F2110B0B_AAE7_42F0_B553_C360E9249AD4_.wvu.PrintTitles" localSheetId="0" hidden="1">'на 01.11.2016'!$5:$7</definedName>
    <definedName name="Z_F30FADD4_07E9_4B4F_B53A_86E542EF0570_.wvu.FilterData" localSheetId="0" hidden="1">'на 01.11.2016'!$A$7:$P$398</definedName>
    <definedName name="Z_F34EC6B1_390D_4B75_852C_F8775ACC3B29_.wvu.FilterData" localSheetId="0" hidden="1">'на 01.11.2016'!$A$7:$P$398</definedName>
    <definedName name="Z_F3E148B1_ED1B_4330_84E7_EFC4722C807A_.wvu.FilterData" localSheetId="0" hidden="1">'на 01.11.2016'!$A$7:$P$398</definedName>
    <definedName name="Z_F8CD48ED_A67F_492E_A417_09D352E93E12_.wvu.FilterData" localSheetId="0" hidden="1">'на 01.11.2016'!$A$7:$K$140</definedName>
    <definedName name="Z_F8E4304E_2CC4_4F73_A08A_BA6FE8EB77EF_.wvu.FilterData" localSheetId="0" hidden="1">'на 01.11.2016'!$A$7:$P$398</definedName>
    <definedName name="Z_F9F96D65_7E5D_4EDB_B47B_CD800EE8793F_.wvu.FilterData" localSheetId="0" hidden="1">'на 01.11.2016'!$A$7:$K$140</definedName>
    <definedName name="Z_FA263ADC_F7F9_4F21_8D0A_B162CFE58321_.wvu.FilterData" localSheetId="0" hidden="1">'на 01.11.2016'!$A$7:$P$398</definedName>
    <definedName name="Z_FA47CA05_CCF1_4EDC_AAF6_26967695B1D8_.wvu.FilterData" localSheetId="0" hidden="1">'на 01.11.2016'!$A$7:$P$398</definedName>
    <definedName name="Z_FAEA1540_FB92_4A7F_8E18_381E2C6FAF74_.wvu.FilterData" localSheetId="0" hidden="1">'на 01.11.2016'!$A$7:$K$140</definedName>
    <definedName name="Z_FBEEEF36_B47B_4551_8D8A_904E9E1222D4_.wvu.FilterData" localSheetId="0" hidden="1">'на 01.11.2016'!$A$7:$K$140</definedName>
    <definedName name="Z_FC921717_EFFF_4C5F_AE15_5DB48A6B2DDC_.wvu.FilterData" localSheetId="0" hidden="1">'на 01.11.2016'!$A$7:$P$398</definedName>
    <definedName name="Z_FD0E1B66_1ED2_4768_AEAA_4813773FCD1B_.wvu.FilterData" localSheetId="0" hidden="1">'на 01.11.2016'!$A$7:$K$140</definedName>
    <definedName name="Z_FD5CEF9A_4499_4018_A32D_B5C5AF11D935_.wvu.FilterData" localSheetId="0" hidden="1">'на 01.11.2016'!$A$7:$P$398</definedName>
    <definedName name="Z_FE9D531A_F987_4486_AC6F_37568587E0CC_.wvu.FilterData" localSheetId="0" hidden="1">'на 01.11.2016'!$A$7:$P$398</definedName>
    <definedName name="Z_FEE18FC2_E5D2_4C59_B7D0_FDF82F2008D4_.wvu.FilterData" localSheetId="0" hidden="1">'на 01.11.2016'!$A$7:$P$398</definedName>
    <definedName name="Z_FEFFCD5F_F237_4316_B50A_6C71D0FF3363_.wvu.FilterData" localSheetId="0" hidden="1">'на 01.11.2016'!$A$7:$P$398</definedName>
    <definedName name="Z_FF7CC20D_CA9E_46D2_A113_9EB09E8A7DF6_.wvu.FilterData" localSheetId="0" hidden="1">'на 01.11.2016'!$A$7:$K$140</definedName>
    <definedName name="Z_FF9EFDBE_F5FD_432E_96BA_C22D4E9B91D4_.wvu.FilterData" localSheetId="0" hidden="1">'на 01.11.2016'!$A$7:$P$398</definedName>
    <definedName name="_xlnm.Print_Titles" localSheetId="0">'на 01.11.2016'!$5:$8</definedName>
    <definedName name="_xlnm.Print_Area" localSheetId="0">'на 01.11.2016'!$A$1:$P$200</definedName>
  </definedNames>
  <calcPr calcId="144525" fullPrecision="0"/>
  <customWorkbookViews>
    <customWorkbookView name="Вершинина Мария Игоревна - Личное представление" guid="{A0A3CD9B-2436-40D7-91DB-589A95FBBF00}" mergeInterval="0" personalView="1" maximized="1" windowWidth="1276" windowHeight="779" tabRatio="518" activeSheetId="1"/>
    <customWorkbookView name="Шулепова Ольга Анатольевна - Личное представление" guid="{67ADFAE6-A9AF-44D7-8539-93CD0F6B7849}" mergeInterval="0" personalView="1" maximized="1" windowWidth="1276" windowHeight="759" tabRatio="518" activeSheetId="1"/>
    <customWorkbookView name="perevoschikova_av - Личное представление" guid="{649E5CE3-4976-49D9-83DA-4E57FFC714BF}" mergeInterval="0" personalView="1" maximized="1" xWindow="1" yWindow="1" windowWidth="1036" windowHeight="794" tabRatio="518" activeSheetId="1"/>
    <customWorkbookView name="Минакова Оксана Сергеевна - Личное представление" guid="{45DE1976-7F07-4EB4-8A9C-FB72D060BEFA}" mergeInterval="0" personalView="1" maximized="1" xWindow="-8" yWindow="-8" windowWidth="1296" windowHeight="1000" tabRatio="518" activeSheetId="1"/>
    <customWorkbookView name="kaa - Личное представление" guid="{7B245AB0-C2AF-4822-BFC4-2399F85856C1}" mergeInterval="0" personalView="1" maximized="1" xWindow="1" yWindow="1" windowWidth="1280" windowHeight="802" tabRatio="518" activeSheetId="1"/>
    <customWorkbookView name="Денисова Евгения Юрьевна - Личное представление" guid="{9FA29541-62F4-4CED-BF33-19F6BA57578F}" mergeInterval="0" personalView="1" maximized="1" windowWidth="1276" windowHeight="759"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 name="kou - Личное представление" guid="{998B8119-4FF3-4A16-838D-539C6AE34D55}" mergeInterval="0" personalView="1" maximized="1" windowWidth="1148" windowHeight="645" tabRatio="518" activeSheetId="1"/>
    <customWorkbookView name="pav - Личное представление" guid="{539CB3DF-9B66-4BE7-9074-8CE0405EB8A6}" mergeInterval="0" personalView="1" maximized="1" xWindow="1" yWindow="1" windowWidth="1276" windowHeight="794" tabRatio="518" activeSheetId="1"/>
    <customWorkbookView name="User - Личное представление" guid="{D20DFCFE-63F9-4265-B37B-4F36C46DF159}" mergeInterval="0" personalView="1" maximized="1" xWindow="-8" yWindow="-8" windowWidth="1296" windowHeight="1000" tabRatio="518" activeSheetId="1"/>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Анастасия Вячеславовна - Личное представление" guid="{F2110B0B-AAE7-42F0-B553-C360E9249AD4}" mergeInterval="0" personalView="1" maximized="1" windowWidth="1276" windowHeight="779" tabRatio="501"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Admin - Личное представление" guid="{2DF88C31-E5A0-4DFE-877D-5A31D3992603}" mergeInterval="0" personalView="1" maximized="1" windowWidth="1276" windowHeight="719" tabRatio="772" activeSheetId="1"/>
    <customWorkbookView name="Елена - Личное представление" guid="{24E5C1BC-322C-4FEF-B964-F0DCC04482C1}" mergeInterval="0" personalView="1" maximized="1" xWindow="1" yWindow="1" windowWidth="1024" windowHeight="547" tabRatio="896" activeSheetId="1"/>
    <customWorkbookView name="BLACKGIRL - Личное представление" guid="{37F8CE32-8CE8-4D95-9C0E-63112E6EFFE9}" mergeInterval="0" personalView="1" maximized="1" windowWidth="1020" windowHeight="576" tabRatio="441" activeSheetId="3"/>
    <customWorkbookView name="1 - Личное представление" guid="{CBF9D894-3FD2-4B68-BAC8-643DB23851C0}" mergeInterval="0" personalView="1" maximized="1" xWindow="1" yWindow="1" windowWidth="1733" windowHeight="798" tabRatio="772" activeSheetId="1"/>
    <customWorkbookView name="Пользователь - Личное представление" guid="{C8C7D91A-0101-429D-A7C4-25C2A366909A}" mergeInterval="0" personalView="1" maximized="1" windowWidth="1264" windowHeight="759" tabRatio="51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Коптеева Елена Анатольевна - Личное представление" guid="{2F7AC811-CA37-46E3-866E-6E10DF43054A}" mergeInterval="0" personalView="1" maximized="1" windowWidth="1276" windowHeight="799" tabRatio="698" activeSheetId="1"/>
    <customWorkbookView name="Залецкая Ольга Геннадьевна - Личное представление" guid="{D95852A1-B0FC-4AC5-B62B-5CCBE05B0D15}" mergeInterval="0" personalView="1" maximized="1" windowWidth="1276" windowHeight="779" tabRatio="518" activeSheetId="1"/>
    <customWorkbookView name="Рогожина Ольга Сергеевна - Личное представление" guid="{BEA0FDBA-BB07-4C19-8BBD-5E57EE395C09}" mergeInterval="0" personalView="1" maximized="1" windowWidth="1276" windowHeight="735" tabRatio="518" activeSheetId="1"/>
  </customWorkbookViews>
  <fileRecoveryPr autoRecover="0"/>
</workbook>
</file>

<file path=xl/calcChain.xml><?xml version="1.0" encoding="utf-8"?>
<calcChain xmlns="http://schemas.openxmlformats.org/spreadsheetml/2006/main">
  <c r="O169" i="1" l="1"/>
  <c r="O27" i="1" l="1"/>
  <c r="L151" i="1" l="1"/>
  <c r="Q151" i="1" l="1"/>
  <c r="R151" i="1" s="1"/>
  <c r="Q16" i="1"/>
  <c r="R16" i="1" s="1"/>
  <c r="Q17" i="1"/>
  <c r="Q18" i="1"/>
  <c r="R18" i="1" s="1"/>
  <c r="Q19" i="1"/>
  <c r="Q20" i="1"/>
  <c r="R20" i="1" s="1"/>
  <c r="Q22" i="1"/>
  <c r="R22" i="1" s="1"/>
  <c r="Q23" i="1"/>
  <c r="R23" i="1" s="1"/>
  <c r="Q24" i="1"/>
  <c r="R24" i="1" s="1"/>
  <c r="Q27" i="1"/>
  <c r="R27" i="1" s="1"/>
  <c r="Q28" i="1"/>
  <c r="R28" i="1" s="1"/>
  <c r="Q30" i="1"/>
  <c r="R30" i="1" s="1"/>
  <c r="Q31" i="1"/>
  <c r="R31" i="1" s="1"/>
  <c r="Q34" i="1"/>
  <c r="Q35" i="1"/>
  <c r="R35" i="1" s="1"/>
  <c r="Q36" i="1"/>
  <c r="R36" i="1" s="1"/>
  <c r="Q38" i="1"/>
  <c r="Q39" i="1"/>
  <c r="Q40" i="1"/>
  <c r="Q41" i="1"/>
  <c r="R41" i="1" s="1"/>
  <c r="Q42" i="1"/>
  <c r="R42" i="1" s="1"/>
  <c r="Q44" i="1"/>
  <c r="Q46" i="1"/>
  <c r="Q47" i="1"/>
  <c r="Q48" i="1"/>
  <c r="R48" i="1" s="1"/>
  <c r="Q50" i="1"/>
  <c r="Q52" i="1"/>
  <c r="R52" i="1" s="1"/>
  <c r="Q53" i="1"/>
  <c r="R53" i="1" s="1"/>
  <c r="Q54" i="1"/>
  <c r="Q56" i="1"/>
  <c r="Q58" i="1"/>
  <c r="Q59" i="1"/>
  <c r="R59" i="1" s="1"/>
  <c r="Q60" i="1"/>
  <c r="R60" i="1" s="1"/>
  <c r="Q61" i="1"/>
  <c r="R61" i="1" s="1"/>
  <c r="Q62" i="1"/>
  <c r="R62" i="1" s="1"/>
  <c r="Q76" i="1"/>
  <c r="Q77" i="1"/>
  <c r="Q78" i="1"/>
  <c r="Q79" i="1"/>
  <c r="R79" i="1" s="1"/>
  <c r="Q80" i="1"/>
  <c r="R80" i="1" s="1"/>
  <c r="Q82" i="1"/>
  <c r="Q83" i="1"/>
  <c r="Q84" i="1"/>
  <c r="Q85" i="1"/>
  <c r="R85" i="1" s="1"/>
  <c r="Q86" i="1"/>
  <c r="R86" i="1" s="1"/>
  <c r="Q94" i="1"/>
  <c r="Q95" i="1"/>
  <c r="Q96" i="1"/>
  <c r="Q97" i="1"/>
  <c r="R97" i="1" s="1"/>
  <c r="Q98" i="1"/>
  <c r="R98" i="1" s="1"/>
  <c r="Q100" i="1"/>
  <c r="Q101" i="1"/>
  <c r="Q102" i="1"/>
  <c r="Q103" i="1"/>
  <c r="R103" i="1" s="1"/>
  <c r="Q104" i="1"/>
  <c r="R104" i="1" s="1"/>
  <c r="Q112" i="1"/>
  <c r="Q113" i="1"/>
  <c r="Q114" i="1"/>
  <c r="Q115" i="1"/>
  <c r="R115" i="1" s="1"/>
  <c r="Q116" i="1"/>
  <c r="R116" i="1" s="1"/>
  <c r="Q118" i="1"/>
  <c r="Q119" i="1"/>
  <c r="Q120" i="1"/>
  <c r="Q121" i="1"/>
  <c r="R121" i="1" s="1"/>
  <c r="Q122" i="1"/>
  <c r="R122" i="1" s="1"/>
  <c r="Q124" i="1"/>
  <c r="Q125" i="1"/>
  <c r="Q126" i="1"/>
  <c r="Q127" i="1"/>
  <c r="R127" i="1" s="1"/>
  <c r="Q128" i="1"/>
  <c r="R128" i="1" s="1"/>
  <c r="Q130" i="1"/>
  <c r="Q131" i="1"/>
  <c r="Q132" i="1"/>
  <c r="Q133" i="1"/>
  <c r="R133" i="1" s="1"/>
  <c r="Q134" i="1"/>
  <c r="R134" i="1" s="1"/>
  <c r="Q136" i="1"/>
  <c r="Q137" i="1"/>
  <c r="Q138" i="1"/>
  <c r="Q139" i="1"/>
  <c r="R139" i="1" s="1"/>
  <c r="Q140" i="1"/>
  <c r="R140" i="1" s="1"/>
  <c r="Q142" i="1"/>
  <c r="R142" i="1" s="1"/>
  <c r="Q143" i="1"/>
  <c r="Q145" i="1"/>
  <c r="Q146" i="1"/>
  <c r="Q147" i="1"/>
  <c r="Q149" i="1"/>
  <c r="R149" i="1" s="1"/>
  <c r="Q150" i="1"/>
  <c r="R150" i="1" s="1"/>
  <c r="Q152" i="1"/>
  <c r="R152" i="1" s="1"/>
  <c r="Q154" i="1"/>
  <c r="R154" i="1" s="1"/>
  <c r="Q155" i="1"/>
  <c r="R155" i="1" s="1"/>
  <c r="Q156" i="1"/>
  <c r="R156" i="1" s="1"/>
  <c r="Q157" i="1"/>
  <c r="R157" i="1" s="1"/>
  <c r="Q158" i="1"/>
  <c r="R158" i="1" s="1"/>
  <c r="Q159" i="1"/>
  <c r="R159" i="1" s="1"/>
  <c r="Q160" i="1"/>
  <c r="R160" i="1" s="1"/>
  <c r="Q161" i="1"/>
  <c r="R161" i="1" s="1"/>
  <c r="Q162" i="1"/>
  <c r="R162" i="1" s="1"/>
  <c r="Q163" i="1"/>
  <c r="R163" i="1" s="1"/>
  <c r="Q164" i="1"/>
  <c r="R164" i="1" s="1"/>
  <c r="Q165" i="1"/>
  <c r="R165" i="1" s="1"/>
  <c r="Q166" i="1"/>
  <c r="R166" i="1" s="1"/>
  <c r="Q168" i="1"/>
  <c r="R168" i="1" s="1"/>
  <c r="Q172" i="1"/>
  <c r="R172" i="1" s="1"/>
  <c r="Q173" i="1"/>
  <c r="R173" i="1" s="1"/>
  <c r="Q175" i="1"/>
  <c r="Q178" i="1"/>
  <c r="Q179" i="1"/>
  <c r="R179" i="1" s="1"/>
  <c r="Q180" i="1"/>
  <c r="R180" i="1" s="1"/>
  <c r="Q182" i="1"/>
  <c r="Q185" i="1"/>
  <c r="Q186" i="1"/>
  <c r="Q187" i="1"/>
  <c r="R187" i="1" s="1"/>
  <c r="Q188" i="1"/>
  <c r="R188" i="1" s="1"/>
  <c r="Q189" i="1"/>
  <c r="R189" i="1" s="1"/>
  <c r="Q190" i="1"/>
  <c r="R190" i="1" s="1"/>
  <c r="Q191" i="1"/>
  <c r="R191" i="1" s="1"/>
  <c r="L32" i="1" l="1"/>
  <c r="Q32" i="1" s="1"/>
  <c r="H33" i="1"/>
  <c r="H29" i="1" s="1"/>
  <c r="G33" i="1"/>
  <c r="I32" i="1"/>
  <c r="J112" i="1"/>
  <c r="J106" i="1" s="1"/>
  <c r="J64" i="1" s="1"/>
  <c r="F33" i="1"/>
  <c r="L33" i="1"/>
  <c r="Q33" i="1" l="1"/>
  <c r="O33" i="1"/>
  <c r="J29" i="1"/>
  <c r="I33" i="1"/>
  <c r="L25" i="1"/>
  <c r="Q25" i="1" s="1"/>
  <c r="J111" i="1"/>
  <c r="R33" i="1" l="1"/>
  <c r="L45" i="1"/>
  <c r="F32" i="1"/>
  <c r="F29" i="1" s="1"/>
  <c r="L170" i="1" l="1"/>
  <c r="L93" i="1"/>
  <c r="L26" i="1"/>
  <c r="L21" i="1" s="1"/>
  <c r="J26" i="1"/>
  <c r="J21" i="1" s="1"/>
  <c r="G26" i="1"/>
  <c r="G153" i="1"/>
  <c r="Q170" i="1" l="1"/>
  <c r="G21" i="1"/>
  <c r="Q21" i="1" s="1"/>
  <c r="Q26" i="1"/>
  <c r="H171" i="1"/>
  <c r="G171" i="1"/>
  <c r="O170" i="1"/>
  <c r="K170" i="1"/>
  <c r="H170" i="1"/>
  <c r="I170" i="1" s="1"/>
  <c r="K169" i="1"/>
  <c r="I169" i="1"/>
  <c r="L144" i="1"/>
  <c r="Q144" i="1" s="1"/>
  <c r="K21" i="1" l="1"/>
  <c r="R170" i="1"/>
  <c r="Q169" i="1"/>
  <c r="L171" i="1"/>
  <c r="I171" i="1"/>
  <c r="K171" i="1"/>
  <c r="O171" i="1" l="1"/>
  <c r="L167" i="1"/>
  <c r="R169" i="1"/>
  <c r="Q171" i="1"/>
  <c r="L176" i="1"/>
  <c r="Q176" i="1" s="1"/>
  <c r="L177" i="1"/>
  <c r="R171" i="1" l="1"/>
  <c r="G45" i="1"/>
  <c r="Q45" i="1" s="1"/>
  <c r="L51" i="1"/>
  <c r="Q51" i="1" s="1"/>
  <c r="F177" i="1"/>
  <c r="J14" i="1" l="1"/>
  <c r="H26" i="1"/>
  <c r="O32" i="1" l="1"/>
  <c r="R32" i="1" s="1"/>
  <c r="F148" i="1" l="1"/>
  <c r="L183" i="1"/>
  <c r="Q183" i="1" s="1"/>
  <c r="H184" i="1"/>
  <c r="L174" i="1"/>
  <c r="H177" i="1"/>
  <c r="L153" i="1" l="1"/>
  <c r="Q153" i="1" s="1"/>
  <c r="R153" i="1" s="1"/>
  <c r="H152" i="1"/>
  <c r="J153" i="1" s="1"/>
  <c r="H114" i="1" l="1"/>
  <c r="K46" i="1" l="1"/>
  <c r="K45" i="1"/>
  <c r="J43" i="1"/>
  <c r="I46" i="1"/>
  <c r="I45" i="1"/>
  <c r="H43" i="1"/>
  <c r="G177" i="1" l="1"/>
  <c r="Q177" i="1" s="1"/>
  <c r="O102" i="1" l="1"/>
  <c r="R102" i="1" s="1"/>
  <c r="H58" i="1" l="1"/>
  <c r="H27" i="1"/>
  <c r="H21" i="1" s="1"/>
  <c r="I21" i="1" s="1"/>
  <c r="L184" i="1" l="1"/>
  <c r="Q184" i="1" s="1"/>
  <c r="F26" i="1" l="1"/>
  <c r="F21" i="1" s="1"/>
  <c r="O84" i="1"/>
  <c r="R84" i="1" s="1"/>
  <c r="O83" i="1"/>
  <c r="R83" i="1" s="1"/>
  <c r="O78" i="1"/>
  <c r="R78" i="1" s="1"/>
  <c r="O77" i="1"/>
  <c r="R77" i="1" s="1"/>
  <c r="L57" i="1" l="1"/>
  <c r="Q57" i="1" s="1"/>
  <c r="O176" i="1"/>
  <c r="R176" i="1" s="1"/>
  <c r="O177" i="1"/>
  <c r="R177" i="1" s="1"/>
  <c r="K56" i="1"/>
  <c r="L90" i="1" l="1"/>
  <c r="J129" i="1"/>
  <c r="H89" i="1" l="1"/>
  <c r="J89" i="1" l="1"/>
  <c r="H71" i="1"/>
  <c r="O19" i="1"/>
  <c r="R19" i="1" s="1"/>
  <c r="K19" i="1"/>
  <c r="I19" i="1"/>
  <c r="O44" i="1" l="1"/>
  <c r="R44" i="1" s="1"/>
  <c r="O47" i="1"/>
  <c r="R47" i="1" s="1"/>
  <c r="O26" i="1"/>
  <c r="R26" i="1" s="1"/>
  <c r="O51" i="1"/>
  <c r="R51" i="1" s="1"/>
  <c r="O54" i="1"/>
  <c r="R54" i="1" s="1"/>
  <c r="O38" i="1" l="1"/>
  <c r="R38" i="1" s="1"/>
  <c r="K38" i="1"/>
  <c r="O39" i="1"/>
  <c r="R39" i="1" s="1"/>
  <c r="I150" i="1" l="1"/>
  <c r="O114" i="1"/>
  <c r="R114" i="1" s="1"/>
  <c r="O34" i="1"/>
  <c r="R34" i="1" s="1"/>
  <c r="L49" i="1"/>
  <c r="J167" i="1" l="1"/>
  <c r="L99" i="1" l="1"/>
  <c r="I78" i="1" l="1"/>
  <c r="O67" i="1" l="1"/>
  <c r="L74" i="1" l="1"/>
  <c r="L75" i="1"/>
  <c r="L81" i="1"/>
  <c r="L91" i="1"/>
  <c r="L73" i="1" s="1"/>
  <c r="L72" i="1"/>
  <c r="L89" i="1"/>
  <c r="O130" i="1"/>
  <c r="R130" i="1" s="1"/>
  <c r="L129" i="1"/>
  <c r="O138" i="1"/>
  <c r="R138" i="1" s="1"/>
  <c r="O137" i="1"/>
  <c r="R137" i="1" s="1"/>
  <c r="O136" i="1"/>
  <c r="R136" i="1" s="1"/>
  <c r="O132" i="1"/>
  <c r="R132" i="1" s="1"/>
  <c r="O131" i="1"/>
  <c r="R131" i="1" s="1"/>
  <c r="O126" i="1"/>
  <c r="R126" i="1" s="1"/>
  <c r="O125" i="1"/>
  <c r="R125" i="1" s="1"/>
  <c r="O124" i="1"/>
  <c r="R124" i="1" s="1"/>
  <c r="O120" i="1"/>
  <c r="R120" i="1" s="1"/>
  <c r="O119" i="1"/>
  <c r="R119" i="1" s="1"/>
  <c r="O118" i="1"/>
  <c r="R118" i="1" s="1"/>
  <c r="O113" i="1"/>
  <c r="R113" i="1" s="1"/>
  <c r="O112" i="1"/>
  <c r="R112" i="1" s="1"/>
  <c r="O101" i="1"/>
  <c r="R101" i="1" s="1"/>
  <c r="O100" i="1"/>
  <c r="R100" i="1" s="1"/>
  <c r="O96" i="1"/>
  <c r="R96" i="1" s="1"/>
  <c r="O95" i="1"/>
  <c r="R95" i="1" s="1"/>
  <c r="O94" i="1"/>
  <c r="R94" i="1" s="1"/>
  <c r="O82" i="1"/>
  <c r="R82" i="1" s="1"/>
  <c r="O76" i="1"/>
  <c r="R76" i="1" s="1"/>
  <c r="O111" i="1" l="1"/>
  <c r="O117" i="1"/>
  <c r="O135" i="1"/>
  <c r="O129" i="1"/>
  <c r="O123" i="1"/>
  <c r="O75" i="1"/>
  <c r="L87" i="1"/>
  <c r="O93" i="1"/>
  <c r="O99" i="1"/>
  <c r="C54" i="1"/>
  <c r="D54" i="1"/>
  <c r="E54" i="1"/>
  <c r="L68" i="1" l="1"/>
  <c r="L67" i="1"/>
  <c r="L71" i="1"/>
  <c r="L70" i="1"/>
  <c r="L108" i="1"/>
  <c r="L107" i="1"/>
  <c r="L106" i="1"/>
  <c r="L123" i="1"/>
  <c r="L105" i="1" l="1"/>
  <c r="L65" i="1"/>
  <c r="L66" i="1"/>
  <c r="L64" i="1"/>
  <c r="L69" i="1"/>
  <c r="O57" i="1"/>
  <c r="R57" i="1" s="1"/>
  <c r="J81" i="1"/>
  <c r="L63" i="1" l="1"/>
  <c r="K153" i="1"/>
  <c r="I153" i="1"/>
  <c r="O178" i="1" l="1"/>
  <c r="R178" i="1" s="1"/>
  <c r="K177" i="1"/>
  <c r="O40" i="1"/>
  <c r="R40" i="1" s="1"/>
  <c r="M181" i="1" l="1"/>
  <c r="N181" i="1"/>
  <c r="J181" i="1"/>
  <c r="L181" i="1" l="1"/>
  <c r="G55" i="1"/>
  <c r="N14" i="1" l="1"/>
  <c r="M14" i="1"/>
  <c r="L14" i="1"/>
  <c r="H181" i="1"/>
  <c r="G181" i="1"/>
  <c r="F181" i="1"/>
  <c r="O46" i="1"/>
  <c r="R46" i="1" s="1"/>
  <c r="O144" i="1"/>
  <c r="R144" i="1" s="1"/>
  <c r="I181" i="1" l="1"/>
  <c r="Q181" i="1"/>
  <c r="K181" i="1"/>
  <c r="L43" i="1"/>
  <c r="O45" i="1"/>
  <c r="R45" i="1" s="1"/>
  <c r="L111" i="1"/>
  <c r="M37" i="1"/>
  <c r="N37" i="1"/>
  <c r="O37" i="1"/>
  <c r="J37" i="1"/>
  <c r="G37" i="1"/>
  <c r="H37" i="1"/>
  <c r="F37" i="1"/>
  <c r="K40" i="1"/>
  <c r="I40" i="1"/>
  <c r="L37" i="1"/>
  <c r="K39" i="1"/>
  <c r="I39" i="1"/>
  <c r="I38" i="1"/>
  <c r="L117" i="1"/>
  <c r="K51" i="1"/>
  <c r="J49" i="1"/>
  <c r="G49" i="1"/>
  <c r="F49" i="1"/>
  <c r="I177" i="1"/>
  <c r="I51" i="1"/>
  <c r="O50" i="1"/>
  <c r="R50" i="1" s="1"/>
  <c r="O184" i="1"/>
  <c r="R184" i="1" s="1"/>
  <c r="O183" i="1"/>
  <c r="R183" i="1" s="1"/>
  <c r="I184" i="1"/>
  <c r="I183" i="1"/>
  <c r="K184" i="1"/>
  <c r="K183" i="1"/>
  <c r="O186" i="1"/>
  <c r="R186" i="1" s="1"/>
  <c r="O185" i="1"/>
  <c r="R185" i="1" s="1"/>
  <c r="O182" i="1"/>
  <c r="R182" i="1" s="1"/>
  <c r="Q37" i="1" l="1"/>
  <c r="R37" i="1" s="1"/>
  <c r="O49" i="1"/>
  <c r="Q49" i="1"/>
  <c r="O181" i="1"/>
  <c r="R181" i="1" s="1"/>
  <c r="H49" i="1"/>
  <c r="I49" i="1" s="1"/>
  <c r="G43" i="1"/>
  <c r="F43" i="1"/>
  <c r="I37" i="1"/>
  <c r="K37" i="1"/>
  <c r="K49" i="1"/>
  <c r="R49" i="1" l="1"/>
  <c r="Q43" i="1"/>
  <c r="O43" i="1"/>
  <c r="I43" i="1"/>
  <c r="K43" i="1"/>
  <c r="M21" i="1"/>
  <c r="N21" i="1"/>
  <c r="K26" i="1"/>
  <c r="K25" i="1"/>
  <c r="I26" i="1"/>
  <c r="K147" i="1"/>
  <c r="I147" i="1"/>
  <c r="H145" i="1"/>
  <c r="F141" i="1"/>
  <c r="O147" i="1"/>
  <c r="R147" i="1" s="1"/>
  <c r="O146" i="1"/>
  <c r="R146" i="1" s="1"/>
  <c r="O143" i="1"/>
  <c r="R143" i="1" s="1"/>
  <c r="L141" i="1"/>
  <c r="L55" i="1"/>
  <c r="Q55" i="1" s="1"/>
  <c r="I152" i="1"/>
  <c r="I151" i="1"/>
  <c r="K152" i="1"/>
  <c r="K151" i="1"/>
  <c r="K150" i="1"/>
  <c r="N148" i="1"/>
  <c r="M148" i="1"/>
  <c r="L148" i="1"/>
  <c r="J148" i="1"/>
  <c r="H148" i="1"/>
  <c r="G148" i="1"/>
  <c r="I25" i="1"/>
  <c r="R43" i="1" l="1"/>
  <c r="O14" i="1"/>
  <c r="Q148" i="1"/>
  <c r="K144" i="1"/>
  <c r="J141" i="1"/>
  <c r="K148" i="1"/>
  <c r="K145" i="1"/>
  <c r="O145" i="1"/>
  <c r="R145" i="1" s="1"/>
  <c r="G141" i="1"/>
  <c r="Q141" i="1" s="1"/>
  <c r="O25" i="1"/>
  <c r="R25" i="1" s="1"/>
  <c r="I145" i="1"/>
  <c r="I148" i="1"/>
  <c r="O148" i="1"/>
  <c r="R148" i="1" s="1"/>
  <c r="L29" i="1"/>
  <c r="G29" i="1"/>
  <c r="M29" i="1"/>
  <c r="N29" i="1"/>
  <c r="K33" i="1"/>
  <c r="K32" i="1"/>
  <c r="O21" i="1" l="1"/>
  <c r="R21" i="1" s="1"/>
  <c r="O141" i="1"/>
  <c r="R141" i="1" s="1"/>
  <c r="Q29" i="1"/>
  <c r="K141" i="1"/>
  <c r="O29" i="1"/>
  <c r="K29" i="1"/>
  <c r="I29" i="1"/>
  <c r="R29" i="1" l="1"/>
  <c r="G167" i="1"/>
  <c r="H167" i="1"/>
  <c r="M167" i="1"/>
  <c r="N167" i="1"/>
  <c r="F167" i="1"/>
  <c r="J55" i="1"/>
  <c r="Q167" i="1" l="1"/>
  <c r="K167" i="1"/>
  <c r="I167" i="1"/>
  <c r="O167" i="1"/>
  <c r="O175" i="1"/>
  <c r="R175" i="1" s="1"/>
  <c r="G174" i="1"/>
  <c r="H174" i="1"/>
  <c r="J174" i="1"/>
  <c r="M174" i="1"/>
  <c r="N174" i="1"/>
  <c r="F174" i="1"/>
  <c r="K176" i="1"/>
  <c r="I176" i="1"/>
  <c r="R167" i="1" l="1"/>
  <c r="O174" i="1"/>
  <c r="Q174" i="1"/>
  <c r="I144" i="1"/>
  <c r="H141" i="1"/>
  <c r="I141" i="1" s="1"/>
  <c r="K174" i="1"/>
  <c r="I174" i="1"/>
  <c r="K78" i="1"/>
  <c r="M136" i="1"/>
  <c r="N136" i="1" s="1"/>
  <c r="K136" i="1"/>
  <c r="I136" i="1"/>
  <c r="J135" i="1"/>
  <c r="H135" i="1"/>
  <c r="G135" i="1"/>
  <c r="Q135" i="1" s="1"/>
  <c r="R135" i="1" s="1"/>
  <c r="F135" i="1"/>
  <c r="M131" i="1"/>
  <c r="K131" i="1"/>
  <c r="H131" i="1"/>
  <c r="H107" i="1" s="1"/>
  <c r="H65" i="1" s="1"/>
  <c r="H11" i="1" s="1"/>
  <c r="M130" i="1"/>
  <c r="K130" i="1"/>
  <c r="H130" i="1"/>
  <c r="H106" i="1" s="1"/>
  <c r="G129" i="1"/>
  <c r="Q129" i="1" s="1"/>
  <c r="R129" i="1" s="1"/>
  <c r="F129" i="1"/>
  <c r="M124" i="1"/>
  <c r="N124" i="1" s="1"/>
  <c r="K124" i="1"/>
  <c r="I124" i="1"/>
  <c r="J123" i="1"/>
  <c r="H123" i="1"/>
  <c r="G123" i="1"/>
  <c r="Q123" i="1" s="1"/>
  <c r="R123" i="1" s="1"/>
  <c r="F123" i="1"/>
  <c r="M119" i="1"/>
  <c r="K119" i="1"/>
  <c r="I119" i="1"/>
  <c r="J117" i="1"/>
  <c r="H117" i="1"/>
  <c r="G117" i="1"/>
  <c r="Q117" i="1" s="1"/>
  <c r="R117" i="1" s="1"/>
  <c r="F117" i="1"/>
  <c r="N116" i="1"/>
  <c r="N115" i="1"/>
  <c r="M114" i="1"/>
  <c r="K114" i="1"/>
  <c r="I114" i="1"/>
  <c r="M113" i="1"/>
  <c r="K113" i="1"/>
  <c r="I113" i="1"/>
  <c r="M112" i="1"/>
  <c r="K112" i="1"/>
  <c r="I112" i="1"/>
  <c r="H111" i="1"/>
  <c r="G111" i="1"/>
  <c r="Q111" i="1" s="1"/>
  <c r="R111" i="1" s="1"/>
  <c r="F111" i="1"/>
  <c r="H110" i="1"/>
  <c r="G110" i="1"/>
  <c r="Q110" i="1" s="1"/>
  <c r="R110" i="1" s="1"/>
  <c r="F110" i="1"/>
  <c r="H109" i="1"/>
  <c r="G109" i="1"/>
  <c r="Q109" i="1" s="1"/>
  <c r="R109" i="1" s="1"/>
  <c r="F109" i="1"/>
  <c r="J108" i="1"/>
  <c r="H108" i="1"/>
  <c r="G108" i="1"/>
  <c r="F108" i="1"/>
  <c r="J107" i="1"/>
  <c r="G107" i="1"/>
  <c r="F107" i="1"/>
  <c r="G106" i="1"/>
  <c r="F106" i="1"/>
  <c r="M102" i="1"/>
  <c r="K102" i="1"/>
  <c r="M101" i="1"/>
  <c r="K101" i="1"/>
  <c r="I101" i="1"/>
  <c r="J99" i="1"/>
  <c r="G99" i="1"/>
  <c r="Q99" i="1" s="1"/>
  <c r="R99" i="1" s="1"/>
  <c r="F99" i="1"/>
  <c r="M97" i="1"/>
  <c r="N97" i="1" s="1"/>
  <c r="K97" i="1"/>
  <c r="I97" i="1"/>
  <c r="M96" i="1"/>
  <c r="K96" i="1"/>
  <c r="M95" i="1"/>
  <c r="K95" i="1"/>
  <c r="I95" i="1"/>
  <c r="G93" i="1"/>
  <c r="Q93" i="1" s="1"/>
  <c r="R93" i="1" s="1"/>
  <c r="F93" i="1"/>
  <c r="H92" i="1"/>
  <c r="H74" i="1" s="1"/>
  <c r="G92" i="1"/>
  <c r="F92" i="1"/>
  <c r="F74" i="1" s="1"/>
  <c r="J91" i="1"/>
  <c r="J73" i="1" s="1"/>
  <c r="H91" i="1"/>
  <c r="H73" i="1" s="1"/>
  <c r="G91" i="1"/>
  <c r="Q91" i="1" s="1"/>
  <c r="F91" i="1"/>
  <c r="F73" i="1" s="1"/>
  <c r="J90" i="1"/>
  <c r="J72" i="1" s="1"/>
  <c r="G90" i="1"/>
  <c r="F90" i="1"/>
  <c r="F72" i="1" s="1"/>
  <c r="G89" i="1"/>
  <c r="Q89" i="1" s="1"/>
  <c r="F89" i="1"/>
  <c r="F71" i="1" s="1"/>
  <c r="H88" i="1"/>
  <c r="H70" i="1" s="1"/>
  <c r="G88" i="1"/>
  <c r="Q88" i="1" s="1"/>
  <c r="F88" i="1"/>
  <c r="F70" i="1" s="1"/>
  <c r="M83" i="1"/>
  <c r="K83" i="1"/>
  <c r="I83" i="1"/>
  <c r="F81" i="1"/>
  <c r="M78" i="1"/>
  <c r="N78" i="1" s="1"/>
  <c r="M77" i="1"/>
  <c r="K77" i="1"/>
  <c r="I77" i="1"/>
  <c r="J75" i="1"/>
  <c r="H75" i="1"/>
  <c r="G75" i="1"/>
  <c r="Q75" i="1" s="1"/>
  <c r="R75" i="1" s="1"/>
  <c r="F75" i="1"/>
  <c r="R174" i="1" l="1"/>
  <c r="O90" i="1"/>
  <c r="Q90" i="1"/>
  <c r="O106" i="1"/>
  <c r="Q106" i="1"/>
  <c r="O108" i="1"/>
  <c r="Q108" i="1"/>
  <c r="O107" i="1"/>
  <c r="Q107" i="1"/>
  <c r="G74" i="1"/>
  <c r="Q74" i="1" s="1"/>
  <c r="R74" i="1" s="1"/>
  <c r="Q92" i="1"/>
  <c r="R92" i="1" s="1"/>
  <c r="H64" i="1"/>
  <c r="F105" i="1"/>
  <c r="F64" i="1"/>
  <c r="F10" i="1" s="1"/>
  <c r="H105" i="1"/>
  <c r="G71" i="1"/>
  <c r="O89" i="1"/>
  <c r="R89" i="1" s="1"/>
  <c r="K84" i="1"/>
  <c r="O81" i="1"/>
  <c r="G70" i="1"/>
  <c r="Q70" i="1" s="1"/>
  <c r="O88" i="1"/>
  <c r="R88" i="1" s="1"/>
  <c r="G73" i="1"/>
  <c r="O91" i="1"/>
  <c r="R91" i="1" s="1"/>
  <c r="F65" i="1"/>
  <c r="F11" i="1" s="1"/>
  <c r="F67" i="1"/>
  <c r="F13" i="1" s="1"/>
  <c r="M135" i="1"/>
  <c r="H67" i="1"/>
  <c r="H13" i="1" s="1"/>
  <c r="J66" i="1"/>
  <c r="J12" i="1" s="1"/>
  <c r="F66" i="1"/>
  <c r="F12" i="1" s="1"/>
  <c r="J71" i="1"/>
  <c r="I111" i="1"/>
  <c r="M111" i="1"/>
  <c r="M106" i="1"/>
  <c r="M89" i="1"/>
  <c r="M71" i="1" s="1"/>
  <c r="I123" i="1"/>
  <c r="M91" i="1"/>
  <c r="M73" i="1" s="1"/>
  <c r="M67" i="1" s="1"/>
  <c r="M13" i="1" s="1"/>
  <c r="M90" i="1"/>
  <c r="N90" i="1" s="1"/>
  <c r="M99" i="1"/>
  <c r="I106" i="1"/>
  <c r="J67" i="1"/>
  <c r="J13" i="1" s="1"/>
  <c r="J93" i="1"/>
  <c r="K93" i="1" s="1"/>
  <c r="G81" i="1"/>
  <c r="I84" i="1"/>
  <c r="H68" i="1"/>
  <c r="H14" i="1" s="1"/>
  <c r="K108" i="1"/>
  <c r="I89" i="1"/>
  <c r="M93" i="1"/>
  <c r="N93" i="1" s="1"/>
  <c r="J105" i="1"/>
  <c r="F69" i="1"/>
  <c r="H93" i="1"/>
  <c r="I93" i="1" s="1"/>
  <c r="M107" i="1"/>
  <c r="N107" i="1" s="1"/>
  <c r="M117" i="1"/>
  <c r="F68" i="1"/>
  <c r="F14" i="1" s="1"/>
  <c r="I91" i="1"/>
  <c r="M108" i="1"/>
  <c r="H81" i="1"/>
  <c r="G87" i="1"/>
  <c r="Q87" i="1" s="1"/>
  <c r="G72" i="1"/>
  <c r="Q72" i="1" s="1"/>
  <c r="I75" i="1"/>
  <c r="F87" i="1"/>
  <c r="H90" i="1"/>
  <c r="H72" i="1" s="1"/>
  <c r="H66" i="1" s="1"/>
  <c r="H99" i="1"/>
  <c r="I99" i="1" s="1"/>
  <c r="G105" i="1"/>
  <c r="Q105" i="1" s="1"/>
  <c r="H129" i="1"/>
  <c r="I129" i="1" s="1"/>
  <c r="I135" i="1"/>
  <c r="N112" i="1"/>
  <c r="K99" i="1"/>
  <c r="K107" i="1"/>
  <c r="I108" i="1"/>
  <c r="M75" i="1"/>
  <c r="K91" i="1"/>
  <c r="K111" i="1"/>
  <c r="M129" i="1"/>
  <c r="K106" i="1"/>
  <c r="I117" i="1"/>
  <c r="M123" i="1"/>
  <c r="I130" i="1"/>
  <c r="N130" i="1"/>
  <c r="I131" i="1"/>
  <c r="N131" i="1"/>
  <c r="N77" i="1"/>
  <c r="M84" i="1"/>
  <c r="N84" i="1" s="1"/>
  <c r="K90" i="1"/>
  <c r="I96" i="1"/>
  <c r="N96" i="1"/>
  <c r="I102" i="1"/>
  <c r="N102" i="1"/>
  <c r="N113" i="1"/>
  <c r="N119" i="1"/>
  <c r="K75" i="1"/>
  <c r="N83" i="1"/>
  <c r="N95" i="1"/>
  <c r="N101" i="1"/>
  <c r="N114" i="1"/>
  <c r="K117" i="1"/>
  <c r="K123" i="1"/>
  <c r="K129" i="1"/>
  <c r="K135" i="1"/>
  <c r="R107" i="1" l="1"/>
  <c r="R106" i="1"/>
  <c r="R108" i="1"/>
  <c r="R90" i="1"/>
  <c r="G68" i="1"/>
  <c r="Q68" i="1" s="1"/>
  <c r="R68" i="1" s="1"/>
  <c r="O105" i="1"/>
  <c r="R105" i="1" s="1"/>
  <c r="I73" i="1"/>
  <c r="Q73" i="1"/>
  <c r="R73" i="1" s="1"/>
  <c r="O71" i="1"/>
  <c r="Q71" i="1"/>
  <c r="K81" i="1"/>
  <c r="Q81" i="1"/>
  <c r="R81" i="1" s="1"/>
  <c r="G14" i="1"/>
  <c r="O72" i="1"/>
  <c r="R72" i="1" s="1"/>
  <c r="G65" i="1"/>
  <c r="K71" i="1"/>
  <c r="O87" i="1"/>
  <c r="R87" i="1" s="1"/>
  <c r="G67" i="1"/>
  <c r="K73" i="1"/>
  <c r="G64" i="1"/>
  <c r="O70" i="1"/>
  <c r="R70" i="1" s="1"/>
  <c r="N106" i="1"/>
  <c r="N64" i="1" s="1"/>
  <c r="N10" i="1" s="1"/>
  <c r="N135" i="1"/>
  <c r="F9" i="1"/>
  <c r="I81" i="1"/>
  <c r="M64" i="1"/>
  <c r="M10" i="1" s="1"/>
  <c r="N99" i="1"/>
  <c r="I107" i="1"/>
  <c r="J87" i="1"/>
  <c r="K87" i="1" s="1"/>
  <c r="M87" i="1"/>
  <c r="N87" i="1" s="1"/>
  <c r="N91" i="1"/>
  <c r="N73" i="1" s="1"/>
  <c r="N67" i="1" s="1"/>
  <c r="N13" i="1" s="1"/>
  <c r="J65" i="1"/>
  <c r="J11" i="1" s="1"/>
  <c r="K89" i="1"/>
  <c r="L13" i="1"/>
  <c r="J69" i="1"/>
  <c r="N89" i="1"/>
  <c r="N71" i="1" s="1"/>
  <c r="N65" i="1" s="1"/>
  <c r="N11" i="1" s="1"/>
  <c r="J10" i="1"/>
  <c r="H10" i="1"/>
  <c r="N111" i="1"/>
  <c r="F63" i="1"/>
  <c r="K105" i="1"/>
  <c r="N117" i="1"/>
  <c r="I105" i="1"/>
  <c r="L10" i="1"/>
  <c r="N72" i="1"/>
  <c r="N108" i="1"/>
  <c r="M65" i="1"/>
  <c r="O13" i="1"/>
  <c r="I72" i="1"/>
  <c r="H63" i="1"/>
  <c r="K72" i="1"/>
  <c r="G66" i="1"/>
  <c r="Q66" i="1" s="1"/>
  <c r="I71" i="1"/>
  <c r="I90" i="1"/>
  <c r="H87" i="1"/>
  <c r="I87" i="1" s="1"/>
  <c r="G69" i="1"/>
  <c r="Q69" i="1" s="1"/>
  <c r="H69" i="1"/>
  <c r="N129" i="1"/>
  <c r="M105" i="1"/>
  <c r="N75" i="1"/>
  <c r="N123" i="1"/>
  <c r="M72" i="1"/>
  <c r="M81" i="1"/>
  <c r="R71" i="1" l="1"/>
  <c r="O65" i="1"/>
  <c r="O66" i="1"/>
  <c r="R66" i="1" s="1"/>
  <c r="O64" i="1"/>
  <c r="G11" i="1"/>
  <c r="K11" i="1" s="1"/>
  <c r="Q65" i="1"/>
  <c r="G10" i="1"/>
  <c r="Q10" i="1" s="1"/>
  <c r="Q64" i="1"/>
  <c r="K14" i="1"/>
  <c r="Q14" i="1"/>
  <c r="R14" i="1" s="1"/>
  <c r="I14" i="1"/>
  <c r="G13" i="1"/>
  <c r="Q67" i="1"/>
  <c r="R67" i="1" s="1"/>
  <c r="H12" i="1"/>
  <c r="O69" i="1"/>
  <c r="R69" i="1" s="1"/>
  <c r="I67" i="1"/>
  <c r="I65" i="1"/>
  <c r="K67" i="1"/>
  <c r="I64" i="1"/>
  <c r="K64" i="1"/>
  <c r="K69" i="1"/>
  <c r="J63" i="1"/>
  <c r="K65" i="1"/>
  <c r="J9" i="1"/>
  <c r="K66" i="1"/>
  <c r="G12" i="1"/>
  <c r="M11" i="1"/>
  <c r="L11" i="1"/>
  <c r="N66" i="1"/>
  <c r="G63" i="1"/>
  <c r="Q63" i="1" s="1"/>
  <c r="I69" i="1"/>
  <c r="N105" i="1"/>
  <c r="L12" i="1"/>
  <c r="I66" i="1"/>
  <c r="M66" i="1"/>
  <c r="M12" i="1" s="1"/>
  <c r="M69" i="1"/>
  <c r="N81" i="1"/>
  <c r="R64" i="1" l="1"/>
  <c r="R65" i="1"/>
  <c r="O63" i="1"/>
  <c r="R63" i="1" s="1"/>
  <c r="K10" i="1"/>
  <c r="Q12" i="1"/>
  <c r="I10" i="1"/>
  <c r="K13" i="1"/>
  <c r="Q13" i="1"/>
  <c r="R13" i="1" s="1"/>
  <c r="I13" i="1"/>
  <c r="Q11" i="1"/>
  <c r="I63" i="1"/>
  <c r="K63" i="1"/>
  <c r="H9" i="1"/>
  <c r="I11" i="1"/>
  <c r="G9" i="1"/>
  <c r="K12" i="1"/>
  <c r="I12" i="1"/>
  <c r="L9" i="1"/>
  <c r="N63" i="1"/>
  <c r="N12" i="1"/>
  <c r="N9" i="1" s="1"/>
  <c r="M9" i="1"/>
  <c r="N69" i="1"/>
  <c r="M63" i="1"/>
  <c r="K9" i="1" l="1"/>
  <c r="Q9" i="1"/>
  <c r="I9" i="1"/>
  <c r="O58" i="1"/>
  <c r="R58" i="1" s="1"/>
  <c r="O56" i="1"/>
  <c r="R56" i="1" s="1"/>
  <c r="K58" i="1"/>
  <c r="K57" i="1"/>
  <c r="I58" i="1"/>
  <c r="I57" i="1"/>
  <c r="I56" i="1"/>
  <c r="N55" i="1"/>
  <c r="M55" i="1"/>
  <c r="H55" i="1"/>
  <c r="F55" i="1"/>
  <c r="K17" i="1"/>
  <c r="N15" i="1"/>
  <c r="M15" i="1"/>
  <c r="L15" i="1"/>
  <c r="J15" i="1"/>
  <c r="G15" i="1"/>
  <c r="H15" i="1"/>
  <c r="F15" i="1"/>
  <c r="O17" i="1"/>
  <c r="R17" i="1" s="1"/>
  <c r="I17" i="1"/>
  <c r="O12" i="1" l="1"/>
  <c r="R12" i="1" s="1"/>
  <c r="O10" i="1"/>
  <c r="Q15" i="1"/>
  <c r="O55" i="1"/>
  <c r="R55" i="1" s="1"/>
  <c r="O15" i="1"/>
  <c r="O11" i="1"/>
  <c r="R11" i="1" s="1"/>
  <c r="I15" i="1"/>
  <c r="K15" i="1"/>
  <c r="K55" i="1"/>
  <c r="I55" i="1"/>
  <c r="R15" i="1" l="1"/>
  <c r="S10" i="1"/>
  <c r="R10" i="1"/>
  <c r="R9" i="1"/>
  <c r="O9" i="1"/>
  <c r="C10" i="1"/>
  <c r="D10" i="1"/>
  <c r="E10" i="1"/>
  <c r="C20" i="1"/>
  <c r="D20" i="1"/>
  <c r="E20" i="1"/>
  <c r="C13" i="1"/>
  <c r="D13" i="1"/>
  <c r="E13" i="1"/>
  <c r="C14" i="1"/>
  <c r="D14" i="1"/>
  <c r="E14" i="1"/>
  <c r="C26" i="1"/>
  <c r="C21" i="1" s="1"/>
  <c r="D26" i="1"/>
  <c r="D21" i="1" s="1"/>
  <c r="E26" i="1"/>
  <c r="E21" i="1" s="1"/>
  <c r="C27" i="1"/>
  <c r="D27" i="1"/>
  <c r="E27" i="1"/>
  <c r="C31" i="1"/>
  <c r="C29" i="1" s="1"/>
  <c r="D31" i="1"/>
  <c r="D29" i="1" s="1"/>
  <c r="E31" i="1"/>
  <c r="E29" i="1" s="1"/>
  <c r="C35" i="1"/>
  <c r="D35" i="1"/>
  <c r="E35" i="1"/>
  <c r="C36" i="1"/>
  <c r="D36" i="1"/>
  <c r="E36" i="1"/>
  <c r="C38" i="1"/>
  <c r="E38" i="1"/>
  <c r="C41" i="1"/>
  <c r="D41" i="1"/>
  <c r="E41" i="1"/>
  <c r="C42" i="1"/>
  <c r="D42" i="1"/>
  <c r="E42" i="1"/>
  <c r="D44" i="1"/>
  <c r="C44" i="1"/>
  <c r="C55" i="1"/>
  <c r="D55" i="1"/>
  <c r="E55" i="1"/>
  <c r="C61" i="1"/>
  <c r="D61" i="1"/>
  <c r="E61" i="1"/>
  <c r="C62" i="1"/>
  <c r="D62" i="1"/>
  <c r="E62" i="1"/>
  <c r="C141" i="1"/>
  <c r="D141" i="1"/>
  <c r="E141" i="1"/>
  <c r="C170" i="1"/>
  <c r="C167" i="1" s="1"/>
  <c r="D170" i="1"/>
  <c r="D167" i="1" s="1"/>
  <c r="E170" i="1"/>
  <c r="C173" i="1"/>
  <c r="D173" i="1"/>
  <c r="E173" i="1"/>
  <c r="C175" i="1"/>
  <c r="D175" i="1"/>
  <c r="E175" i="1"/>
  <c r="C179" i="1"/>
  <c r="D179" i="1"/>
  <c r="E179" i="1"/>
  <c r="C180" i="1"/>
  <c r="D180" i="1"/>
  <c r="E180" i="1"/>
  <c r="C182" i="1"/>
  <c r="C181" i="1" s="1"/>
  <c r="D182" i="1"/>
  <c r="D181" i="1" s="1"/>
  <c r="E182" i="1"/>
  <c r="E181" i="1" s="1"/>
  <c r="C189" i="1"/>
  <c r="D189" i="1"/>
  <c r="E189" i="1"/>
  <c r="C190" i="1"/>
  <c r="D190" i="1"/>
  <c r="E190" i="1"/>
  <c r="C191" i="1"/>
  <c r="D191" i="1"/>
  <c r="E191" i="1"/>
  <c r="C15" i="1" l="1"/>
  <c r="D49" i="1"/>
  <c r="C174" i="1"/>
  <c r="E174" i="1"/>
  <c r="D174" i="1"/>
  <c r="D15" i="1"/>
  <c r="C11" i="1"/>
  <c r="C9" i="1" s="1"/>
  <c r="C43" i="1"/>
  <c r="C49" i="1"/>
  <c r="C37" i="1"/>
  <c r="E44" i="1"/>
  <c r="D11" i="1"/>
  <c r="D9" i="1" s="1"/>
  <c r="E37" i="1"/>
  <c r="D43" i="1"/>
  <c r="D38" i="1"/>
  <c r="D37" i="1" s="1"/>
  <c r="D12" i="1"/>
  <c r="C12" i="1"/>
  <c r="E12" i="1"/>
  <c r="E15" i="1"/>
  <c r="E49" i="1" l="1"/>
  <c r="E11" i="1"/>
  <c r="E9" i="1" s="1"/>
  <c r="E43" i="1"/>
</calcChain>
</file>

<file path=xl/comments1.xml><?xml version="1.0" encoding="utf-8"?>
<comments xmlns="http://schemas.openxmlformats.org/spreadsheetml/2006/main">
  <authors>
    <author>Вершинина Мария Игоревна</author>
  </authors>
  <commentList>
    <comment ref="B117" authorId="0" guid="{1659E893-DF67-4835-87A3-67E8A25CE98E}">
      <text>
        <r>
          <rPr>
            <b/>
            <sz val="9"/>
            <color indexed="81"/>
            <rFont val="Tahoma"/>
            <family val="2"/>
            <charset val="204"/>
          </rPr>
          <t>Вершинина Мария Игоревна:</t>
        </r>
        <r>
          <rPr>
            <sz val="9"/>
            <color indexed="81"/>
            <rFont val="Tahoma"/>
            <family val="2"/>
            <charset val="204"/>
          </rPr>
          <t xml:space="preserve">
2135
</t>
        </r>
      </text>
    </comment>
  </commentList>
</comments>
</file>

<file path=xl/sharedStrings.xml><?xml version="1.0" encoding="utf-8"?>
<sst xmlns="http://schemas.openxmlformats.org/spreadsheetml/2006/main" count="270" uniqueCount="129">
  <si>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</si>
  <si>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</si>
  <si>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</si>
  <si>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</si>
  <si>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</si>
  <si>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</si>
  <si>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</si>
  <si>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</si>
  <si>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</si>
  <si>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</si>
  <si>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6.</t>
  </si>
  <si>
    <t xml:space="preserve">бюджет МО </t>
  </si>
  <si>
    <t>% к уточненному плану</t>
  </si>
  <si>
    <t>бюджет МО сверх соглашения</t>
  </si>
  <si>
    <t>2.</t>
  </si>
  <si>
    <t>3.</t>
  </si>
  <si>
    <t>бюджет ХМАО-Югры</t>
  </si>
  <si>
    <t>Остатки средств предыдущих периодов 
(на 01.01.2014 года)</t>
  </si>
  <si>
    <t>Исполнение, возврат остатков предыдущих периодов                 
(на 01.02.2014 года)</t>
  </si>
  <si>
    <t xml:space="preserve">Остатки средств предыдущих периодов 
(на 01.02.2014) 
с учетом возврата, исполнения </t>
  </si>
  <si>
    <t>8.</t>
  </si>
  <si>
    <t>9.</t>
  </si>
  <si>
    <t>10.</t>
  </si>
  <si>
    <t>11.</t>
  </si>
  <si>
    <t>12.</t>
  </si>
  <si>
    <t>13.</t>
  </si>
  <si>
    <t>14.</t>
  </si>
  <si>
    <t>15.</t>
  </si>
  <si>
    <t>16.</t>
  </si>
  <si>
    <t>17.</t>
  </si>
  <si>
    <t>18.</t>
  </si>
  <si>
    <t>19.</t>
  </si>
  <si>
    <t>22.</t>
  </si>
  <si>
    <t>21.</t>
  </si>
  <si>
    <t>20.</t>
  </si>
  <si>
    <t>Всего по программам 
Ханты-Мансийского автономного округа - Югры</t>
  </si>
  <si>
    <t>(тыс. руб.)</t>
  </si>
  <si>
    <t>1.</t>
  </si>
  <si>
    <t>4.</t>
  </si>
  <si>
    <t xml:space="preserve">7. </t>
  </si>
  <si>
    <t>24.</t>
  </si>
  <si>
    <t>25.</t>
  </si>
  <si>
    <t xml:space="preserve">Утвержденный план 
на 2016 год </t>
  </si>
  <si>
    <t xml:space="preserve">Уточненный план 
на 2016 год </t>
  </si>
  <si>
    <t>Ожидаемое исполнение на 01.01.2017</t>
  </si>
  <si>
    <t>Государственная программа Ханты-Мансийского автономного округа – Югры «Доступная среда в Ханты-Мансийском автономном округе – Югре на 2016-2020 годы» (Пелевин А.Р.)</t>
  </si>
  <si>
    <t>Государственная программа Ханты-Мансийского автономного округа – Югры «Развитие лесного хозяйства и лесопромышленного комплекса Ханты-Мансийского автономного округа – Югры на 2016-2020 годы»</t>
  </si>
  <si>
    <t xml:space="preserve">Государственная программа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2016-2020 годы» </t>
  </si>
  <si>
    <t>Государственная программа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2016-2020 годы» (Лапин О.М.)</t>
  </si>
  <si>
    <t>Государственная программа Ханты-Мансийского автономного округа – Югры «Обеспечение экологической безопасности Ханты-Мансийского автономного округа – Югры на 2016-2020 годы"
 (Анохин А.С.)</t>
  </si>
  <si>
    <t xml:space="preserve">Государственная программа Ханты-Мансийского автономного округа – Югры «Информационное общество Ханты-Мансийского автономного округа – Югры на 2016-2020 годы» </t>
  </si>
  <si>
    <t xml:space="preserve">Государственная программа Ханты-Мансийского автономного округа – Югры «Управление государственными финансами в Ханты-Мансийском автономном округе – Югре на 2016-2020 годы» </t>
  </si>
  <si>
    <t>Государственная программа Ханты-Мансийского автономного округа – Югры «Развитие гражданского общества Ханты-Мансийского автономного округа – Югры на 2016-2020 годы» (Алешкова Н.П.)</t>
  </si>
  <si>
    <t>Государственная программа Ханты-Мансийского автономного округа – Югры «Управление государственным имуществом Ханты-Мансийского автономного округа – Югры на 2016-2020 годы» (Пешков С.М.)</t>
  </si>
  <si>
    <t xml:space="preserve">Государственная программа Ханты-Мансийского автономного округа – Югры «Развитие и использование минерально-сырьевой базы Ханты-Мансийского автономного округа – Югры на 2016-2020 годы»  </t>
  </si>
  <si>
    <t xml:space="preserve">Государственная программа Ханты-Мансийского автономного округа – Югры «Оказание содействия добровольному переселению в Ханты-Мансийский автономный округ – Югру соотечественников, проживающих за рубежом, на 2016–2015 годы» </t>
  </si>
  <si>
    <t xml:space="preserve">Государственная программа Ханты-Мансийского автономного округа – Югры «Развитие государственной гражданской службы, муниципальной службы и резерва управленческих кадров в Ханты-Мансийском автономном округе – Югре в 2016-2020 годах» </t>
  </si>
  <si>
    <t>23.</t>
  </si>
  <si>
    <t>Ожидаемый остаток средств на 1 января года, следующего за отчетным</t>
  </si>
  <si>
    <t>Реализация мероприятий не запланирована</t>
  </si>
  <si>
    <t>бюджет ХМАО - Югры</t>
  </si>
  <si>
    <t>Приобретение жилья (ДАиГ)</t>
  </si>
  <si>
    <t>бюджет МО</t>
  </si>
  <si>
    <t>Ликвидация и расселение приспособленных для проживания строений (балочных массивов) (ДАиГ)</t>
  </si>
  <si>
    <t>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</si>
  <si>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Улица Маяковского на участке от ул. 30 лет Победы до ул. Университетской в г. Сургуте (ДАиГ)</t>
  </si>
  <si>
    <t>Создание наемных домов социального использования (ДАиГ)</t>
  </si>
  <si>
    <t>Улучшение жилищных условий молодых семей в соответствии с федеральной целевой программой "Жилище" (УУиРЖ)</t>
  </si>
  <si>
    <t>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законодательством"(ХЭУ)</t>
  </si>
  <si>
    <t>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t>
  </si>
  <si>
    <t>Улучшение жилищных условий ветеранов Великой Отечественной войны (ДАиГ)</t>
  </si>
  <si>
    <t>11.1.</t>
  </si>
  <si>
    <t>11.1.1.</t>
  </si>
  <si>
    <t>11.1.2.</t>
  </si>
  <si>
    <t>11.1.3.</t>
  </si>
  <si>
    <t>11.1.3.1.</t>
  </si>
  <si>
    <t>11.1.4.</t>
  </si>
  <si>
    <t>11.2.</t>
  </si>
  <si>
    <t>11.2.1.</t>
  </si>
  <si>
    <t>11.2.2.</t>
  </si>
  <si>
    <t>11.2.3.</t>
  </si>
  <si>
    <t>11.2.4.</t>
  </si>
  <si>
    <t>11.2.5.</t>
  </si>
  <si>
    <t xml:space="preserve">Средства предусмотрены на выплату субсидии и приобретение жилого помещения для участников программы. Субсидии выплачиваются по мере подготовки Управлением учета и распределения жилья Постановлений о предоставлении субсидии на приобретение жилого помещения.   
    2 ветеранам ВОВ предоставлена единовременная денежная выплата на приобретение жилого помещения самостоятельно, 1 ветерану ВОВ приобретено и предоставлено жилое помещение на условиях договора социального найма. </t>
  </si>
  <si>
    <t>Подпрограмма III "Содействие развитию жилищного строительства"</t>
  </si>
  <si>
    <t>Подпрограмма  V "Обеспечение мерами государственной поддержки по улучшению жилищных условий отдельных категорий граждан"</t>
  </si>
  <si>
    <r>
      <t xml:space="preserve">Финансовые затраты на реализацию программы в </t>
    </r>
    <r>
      <rPr>
        <u/>
        <sz val="18"/>
        <color theme="1"/>
        <rFont val="Times New Roman"/>
        <family val="2"/>
        <charset val="204"/>
      </rPr>
      <t>2016</t>
    </r>
    <r>
      <rPr>
        <sz val="18"/>
        <color theme="1"/>
        <rFont val="Times New Roman"/>
        <family val="2"/>
        <charset val="204"/>
      </rPr>
      <t xml:space="preserve"> году  </t>
    </r>
  </si>
  <si>
    <t>Пояснения, ожидаемые результаты, планируемые сроки выполнения работ, оказания услуг, причины неисполнения и так далее</t>
  </si>
  <si>
    <t xml:space="preserve">                                                                                                                                                                             </t>
  </si>
  <si>
    <t xml:space="preserve">Для формирования фонда социального использования 25.12.2015  было объявлено два  электронных аукциона на приобретение жилых помещений в многоквартирном жилом доме, общей площадью 15 046,40 кв.м. и 7 460,80 кв.м.
 По итогам электронных аукционов 11.02.2016 заключены контракты с ООО "УК"Центр Менеджмент" №1/2016 на сумму 392 654, 44 тыс.р., и контракт №2/2016 на сумму 791 876, 99 тыс.р., сроком действия до 30.03.2017г. По условиям контрактов произведен авансовый платеж в размере 78% стоимости контрактов.   Дополнительная потребность составляет 260 млн. рублей, в том числе средства окружного бюджета 235 млн. рублей. Обращение в ДФ ХМАО направлено.                           </t>
  </si>
  <si>
    <t xml:space="preserve">бюджет ХМАО - Югры </t>
  </si>
  <si>
    <t xml:space="preserve">бюджет ХМАО-Югры </t>
  </si>
  <si>
    <t xml:space="preserve">федеральный бюджет </t>
  </si>
  <si>
    <r>
      <t>Государственная программа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2016-2020 годах»</t>
    </r>
    <r>
      <rPr>
        <sz val="20"/>
        <color theme="1"/>
        <rFont val="Times New Roman"/>
        <family val="1"/>
        <charset val="204"/>
      </rPr>
      <t xml:space="preserve"> 
(1. Субвенции на поддержку малых форм хозяйствования; 
 2. Субвенции на повышение эффективности использования и развитие ресурсного потенциала рыбохозяйственного комплекса;
 3. субвенции по поддержку животноводства, переработку и реализацию продукции животноводства;
 4.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5. Субвенции на проведение Всероссийской сельскохозяйственной переписи в 2016 году).</t>
    </r>
  </si>
  <si>
    <r>
      <t xml:space="preserve">Государственная программа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2016-2020 годы» 
</t>
    </r>
    <r>
      <rPr>
        <sz val="20"/>
        <color theme="1"/>
        <rFont val="Times New Roman"/>
        <family val="1"/>
        <charset val="204"/>
      </rPr>
      <t>(1.Субвенции на возмещение недополученных доходов организациям, осуществляющим реализацию  сжиженного газа  населению по социально-ориентированным розничным ценам; 
 2. Субсидии на реконструкцию, расширение, модернизацию, строительство и капитальный ремонт объектов коммунального комплекса;
 3.Субсидия на возмещение части затрат на уплату процентов по привлекаемым заемным средствам на оплату задолженности за энергоресурсы; о привлекаемым заемным средствам на реконструкцию, расширение, модернизацию, строительство, капитальный ремонт объектов коммунального комплекса;
4.Субсидии на обеспечение мероприятий по переселению граждан из аварийного жилищного фонда).</t>
    </r>
  </si>
  <si>
    <r>
      <t xml:space="preserve">Государственная программа "Развитие здравоохранения  на 2016-2020 годы" 
</t>
    </r>
    <r>
      <rPr>
        <sz val="20"/>
        <color theme="1"/>
        <rFont val="Times New Roman"/>
        <family val="1"/>
        <charset val="204"/>
      </rPr>
      <t>(Субсидия на строительство и реконструкцию объектов здравоохранения)</t>
    </r>
  </si>
  <si>
    <r>
      <t xml:space="preserve">Государственная программа Ханты-Мансийского автономного округа – Югры «Социальная поддержка жителей Ханты-Мансийского автономного округа – Югры на 2016-2020 годы» 
</t>
    </r>
    <r>
      <rPr>
        <sz val="20"/>
        <color theme="1"/>
        <rFont val="Times New Roman"/>
        <family val="1"/>
        <charset val="204"/>
      </rPr>
      <t>(1.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полномочий по образованию и организации деятельности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Субвенции на осуществление деятельности по опеке и попечительству;  5. Субвенции на организацию отдыха и оздоровления детей;
  6. Субвенции на обеспечение дополнительных гарантий прав на жилое помещение детей-сирот и детей, оставшихся без попечения родител
ей, лиц из числа детей-сирот и детей, оставшихся без попечения родителей; 7. Субсидии на оплату стоимости питания детей школьного возраста в оздоровительных лагерях с дневным пребыванием детей).</t>
    </r>
  </si>
  <si>
    <r>
      <t>Государственная программа "Развитие культуры и туризма в Ханты-Мансийском автономном округе - Югре на 2016-2020 годы"</t>
    </r>
    <r>
      <rPr>
        <sz val="20"/>
        <color theme="1"/>
        <rFont val="Times New Roman"/>
        <family val="1"/>
        <charset val="204"/>
      </rPr>
      <t xml:space="preserve"> 
(1. Субвенции на осуществление полномочий по хранению, комплектованию, учету и использованию архивных документов; 
 2. Субсидия на модернизацию общедоступных муниципальных библиотек;   3. Субсидии на обновление материально-технической базы муниципальных детских школ искусств (по видам искусств) в сфере культуры; 
 4. Субсидии на строительство объектов, предназначенных для размещения муниципальных учреждений культуры; 
 5. Иные межбюджетные трансферты  на реализацию мероприятий по стимулированию культурного разнообразия в автономном округе; 
 6.  Иные межбюджетные трансферты  на комплектование книжных фондов библиотек.)</t>
    </r>
  </si>
  <si>
    <r>
      <t xml:space="preserve">Государственная программа Ханты-Мансийского автономного округа – Югры «Содействие занятости населения в Ханты-Мансийском автономном округе – Югре на 2016-2020 годы» 
</t>
    </r>
    <r>
      <rPr>
        <sz val="20"/>
        <color theme="1"/>
        <rFont val="Times New Roman"/>
        <family val="1"/>
        <charset val="204"/>
      </rPr>
      <t>(1.Субвенции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t>
    </r>
  </si>
  <si>
    <r>
      <t xml:space="preserve">Государственная программа "Развитие транспортной системы Ханты-Мансийского автономного округа — Югры на 2016-2020 годы 
</t>
    </r>
    <r>
      <rPr>
        <sz val="20"/>
        <color theme="1"/>
        <rFont val="Times New Roman"/>
        <family val="1"/>
        <charset val="204"/>
      </rPr>
      <t>(Субсидии на строительство (реконструкцию), капитальный ремонт и ремонт автомобильных дорог общего пользования местного значения)</t>
    </r>
  </si>
  <si>
    <r>
      <t>Государственная программа Ханты-Мансийского автономного округа – Югры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2016-2020 годы»</t>
    </r>
    <r>
      <rPr>
        <sz val="20"/>
        <color theme="1"/>
        <rFont val="Times New Roman"/>
        <family val="1"/>
        <charset val="204"/>
      </rPr>
      <t xml:space="preserve"> 
(1. 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2. Субсидии на развитие общественной инфраструктуры и реализацию приоритетных направлений развития).</t>
    </r>
  </si>
  <si>
    <t>Обеспечение жильем граждан, уволенных с военной службы и приравненных к ним лиц ()</t>
  </si>
  <si>
    <t>Отсутствует потребность в данных средствах по причине отсутствия лиц, уволенных с военной службы, нуждающихся в улучшении жилищных условий.</t>
  </si>
  <si>
    <t>Заключены договоры на приобретение конвертов и бумаги для направления участникам программы извещений. Бюджетные ассигнования использованы.</t>
  </si>
  <si>
    <t xml:space="preserve">Оплата субсидий участникам программы будет производиться по мере подготовки департаментом городского хозяйства Постановлений о предоставлении субсидий на приобретение жилого помещения в собственность.                                                                                                             
Аукцион по приобретению жилого помещения для участника программы состоялся 13.05.2016 года. Заключен МК №11/2016 от 31.05.2016г (1 комн.кв, 43,1 м2, 2 268,31 тыс.руб). Жилое помещение приобретено.
</t>
  </si>
  <si>
    <r>
      <t xml:space="preserve">Государственная программа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обеспечение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2016-2020 годах» 
</t>
    </r>
    <r>
      <rPr>
        <sz val="20"/>
        <rFont val="Times New Roman"/>
        <family val="1"/>
        <charset val="204"/>
      </rPr>
      <t>1. Субвенции  на государственную регистрацию актов гражданского состояния;
2. Субвенции на осуществление полномочий по созданию и обеспечению деятельности административных комиссий;
3. Субсидии на создание условий для деятельности народных дружин;
4. Субсидии на размещение систем видеообзора, модернизацию, обеспечение функционирования систем видеонаблюдения;
5. Иные межбюджетные трансферты  на реализацию мероприятий по поддержке российского казачества;
6.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r>
  </si>
  <si>
    <r>
      <t xml:space="preserve">Государственная программа Ханты-Мансийского автономного округа – Югры «Развитие образования в Ханты-Мансийском автономном округе – Югре на 2016-2020 годы»
</t>
    </r>
    <r>
      <rPr>
        <sz val="20"/>
        <color theme="1"/>
        <rFont val="Times New Roman"/>
        <family val="1"/>
        <charset val="204"/>
      </rPr>
      <t>(1. Субвенции на реализацию основных общеобразовательных программ; 
 2. Субвенции на реализацию дошкольными образовательными организациями основных общеобразовательных программ дошкольного образования; 
 3. Субвенции  на  социальную  поддержку отдельных категорий обучающихся  в муниципальных  и частных общеобразовательных организациях;
 4. Субвенции на выплату компенсации части родительской платы за присмотр и уход за детьми в образовательных организациях дошкольного образования; 
 5. Субвенции на информационное обеспечение общеобразовательных организаций в части доступа к образовательным ресурсам сети "Интернет";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дошкольного образования; 
 8. Иные межбюджетные трансферты на организацию и проведение ЕГЭ и на реализацию проекта, признанного  победителем конкурсного отбора образовательных организаций, имеющих статус региональных инновационных площадок).</t>
    </r>
  </si>
  <si>
    <r>
      <t xml:space="preserve">Государственная программа Ханты-Мансийского автономного округа – Югры «Социально-экономическое развитие, инвестиции и инновации Ханты-Мансийского автономного округа – Югры на 2016-2020 годы» 
</t>
    </r>
    <r>
      <rPr>
        <sz val="20"/>
        <color theme="1"/>
        <rFont val="Times New Roman"/>
        <family val="1"/>
        <charset val="204"/>
      </rPr>
      <t>1. Субсидии на государственную поддержку малого и среднего предпринимательства; 
2. Субсидии на предоставление государственных услуг в многофункциональных центрах предоставления государственных и муниципальных услуг; 
3. Субсидии на развитие многофункциональных центров предоставления государственных и муниципальных услуг).</t>
    </r>
  </si>
  <si>
    <r>
      <rPr>
        <u/>
        <sz val="20"/>
        <rFont val="Times New Roman"/>
        <family val="1"/>
        <charset val="204"/>
      </rPr>
      <t>АГ:</t>
    </r>
    <r>
      <rPr>
        <sz val="20"/>
        <rFont val="Times New Roman"/>
        <family val="1"/>
        <charset val="204"/>
      </rPr>
      <t xml:space="preserve"> Заключено соглашение от 11.02.2016  № АС-4с о софинансировании и реализации мероприятий государственной программы между Департаментом внутренней политики ХМАО-Югры и Администрацией города. 
     Заключены договоры на приобретение форменной одежды и удостоверений, выплачено материальное стимулирование народным дружинникам по итогам 1 полугодия 2016 года. Бюджетные ассигнования будут использованы в полном объеме до конца 2016 года.               
     В рамках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заключены контракты на техническое обслуживание АПК "Безопасный город", копировально-множительной техники и конвертального оборудования АПК "Безопасный город" и услуги по приему, обработке и доставке заказных писем с уведомлением.  
      Реализация мероприятия осуществляется в плановом режиме согласно заключенным контрактам и договорам . Бюджетные ассигнования будут использованы в полном объеме до конца 2016 года.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 запланированы расходы на услуги почтовой связи и поставку конвертов.
Данные средства освоены в полном объеме.                 </t>
    </r>
    <r>
      <rPr>
        <sz val="20"/>
        <color rgb="FFFF0000"/>
        <rFont val="Times New Roman"/>
        <family val="1"/>
        <charset val="204"/>
      </rPr>
      <t xml:space="preserve">
</t>
    </r>
    <r>
      <rPr>
        <u/>
        <sz val="20"/>
        <color theme="1"/>
        <rFont val="Times New Roman"/>
        <family val="1"/>
        <charset val="204"/>
      </rPr>
      <t>ДГХ</t>
    </r>
    <r>
      <rPr>
        <sz val="20"/>
        <color theme="1"/>
        <rFont val="Times New Roman"/>
        <family val="1"/>
        <charset val="204"/>
      </rPr>
      <t>: Реализация мероприятия в рамках программы по содержанию объектов социальной сферы (ЗАГС) осуществляется в соответствии с условиями заключённых договоров.</t>
    </r>
    <r>
      <rPr>
        <sz val="20"/>
        <color rgb="FFFF0000"/>
        <rFont val="Times New Roman"/>
        <family val="1"/>
        <charset val="204"/>
      </rPr>
      <t xml:space="preserve">
</t>
    </r>
    <r>
      <rPr>
        <u/>
        <sz val="20"/>
        <rFont val="Times New Roman"/>
        <family val="1"/>
        <charset val="204"/>
      </rPr>
      <t>ДО:</t>
    </r>
    <r>
      <rPr>
        <sz val="20"/>
        <rFont val="Times New Roman"/>
        <family val="1"/>
        <charset val="204"/>
      </rPr>
      <t xml:space="preserve">
Средства 1 100 тыс. руб., поступившие в соответствии со справкой Департамента финансов ХМАО-Югры  от 20.05.2016  на развитие казачьих кадетских классов с казачьим компонентом на базе мунциипальных общеобразовательных организаций в ХМАО-Югре  исполнены в полном объеме.    </t>
    </r>
  </si>
  <si>
    <t>Информация о реализации государственных программ Ханты-Мансийского автономного округа - Югры
на территории городского округа город Сургут на 01.11.2016 года</t>
  </si>
  <si>
    <t>на 01.11.2016</t>
  </si>
  <si>
    <t xml:space="preserve">В списке граждан, имеющих право на получение субсидии за счет средств федерального бюджета по городу Сургуту на 01.01.2016 состоит 512 человек. Планируется в 2016 году предоставить субсидию 14 льготополучателям, из расчета размера субсидии 759 672 рубля.  Средства федерального бюджета до конца года планируется использовать в полном объёме. Субсидии выплачиваются по мере подготовки управлением учета и распределения жилья Постановлений о предоставлении субсидии на приобретение жилого помещения. По состоянию на 01.11.16 субсидия предоставлена 8 льготополучателям.  </t>
  </si>
  <si>
    <t>Заключены муниципальные контракты на приобретение: 24 кв.- 2-х комнатных (84 737,95 руб., 1 611,1 м2); 42 кв. - 1 комнатных (95 111,13 руб, 1 807,8 м2). Акты приема-передачи жилых помещений в стадии подписаны, получены выписки из ЕГРП. Оплата произведена.  Состоялись аукционы на приобретение 41 жилого помещения (15 кв.-2-х комнатных; 26 кв.-1 комнатных), стадия заключения контрактов. Размещение заявки на проведение аукционов по приобретению жилых помещений на дополнительно выделенные деньги  в ноябре 2016 года.</t>
  </si>
  <si>
    <r>
      <rPr>
        <u/>
        <sz val="19"/>
        <color theme="1"/>
        <rFont val="Times New Roman"/>
        <family val="1"/>
        <charset val="204"/>
      </rPr>
      <t xml:space="preserve">ДГХ: </t>
    </r>
    <r>
      <rPr>
        <sz val="19"/>
        <color theme="1"/>
        <rFont val="Times New Roman"/>
        <family val="1"/>
        <charset val="204"/>
      </rPr>
      <t xml:space="preserve">Реализация мероприятия по организации питания обучающихся (оплата коммунальных услуг школьных столовых) осуществляется в соответствии с условиями заключённого контракта. Релизация мероприятия по софинансированию расходов по капитальному ремонту СОШ № 19 запланировано на 4 квартал 2016.
</t>
    </r>
    <r>
      <rPr>
        <u/>
        <sz val="19"/>
        <color theme="1"/>
        <rFont val="Times New Roman"/>
        <family val="1"/>
        <charset val="204"/>
      </rPr>
      <t>Департамент образования</t>
    </r>
    <r>
      <rPr>
        <sz val="19"/>
        <color theme="1"/>
        <rFont val="Times New Roman"/>
        <family val="1"/>
        <charset val="204"/>
      </rPr>
      <t xml:space="preserve">:
Реализация программы осуществляется в плановом режиме, освоение средств планируется до конца 2016 года.
</t>
    </r>
    <r>
      <rPr>
        <u/>
        <sz val="19"/>
        <color theme="1"/>
        <rFont val="Times New Roman"/>
        <family val="1"/>
        <charset val="204"/>
      </rPr>
      <t>ДАиГ:</t>
    </r>
    <r>
      <rPr>
        <sz val="19"/>
        <color theme="1"/>
        <rFont val="Times New Roman"/>
        <family val="1"/>
        <charset val="204"/>
      </rPr>
      <t xml:space="preserve"> 
1.В рамках программы предусмотрены средства за счет местного бюджета на следующие объекты:                                                                                                                                                                                                                                              1.1. Приобретение объекта общего образования "Билдинг-сад на 40 мест, ул.Каролинского, 10".  Ввод объекта в эксплуатацию - ориентировочно IV квартал 2016 года. Окружные средства будут доведены после оформления ввода объекта в эксплуатацию. Оплата части средств по выкупу образовательного учреждения будет произведена после оформления объекта в муниципальную собственность.                                                                                               
2.В рамках подпрограммы V "Ресурсное обеспечение системы образования, науки и молодежной политики" средства предусмотрены на следующие объекты:                                                           
2.1. "Средняя общеобразовательная школа в микрорайоне 32 г.Сургута" На основании проекта распоряжения Администрации города "О заключении долгосрочного муниципального контракта" финансирование выполнения проектно-изыскательских работ будет осуществляться с привлечением средств  окружного бюджета (согласно проекта АИП средства зарезервированы за МО г. Сургут как нераспределенные субсидии). Размещение извещения о проведении открытого конкурса на выполнение проектно-изыскательских работ с  НМЦК- 17 898,80 тыс. руб. - ноябрь 2016г Ориентировочный срок заключения контракта - декабрь 2016 г.
Учитывая сроки размещения закупки на ПИР освоение лимита 2016 года в размере </t>
    </r>
    <r>
      <rPr>
        <b/>
        <sz val="19"/>
        <color theme="1"/>
        <rFont val="Times New Roman"/>
        <family val="1"/>
        <charset val="204"/>
      </rPr>
      <t>1 374,19</t>
    </r>
    <r>
      <rPr>
        <sz val="19"/>
        <color theme="1"/>
        <rFont val="Times New Roman"/>
        <family val="1"/>
        <charset val="204"/>
      </rPr>
      <t xml:space="preserve"> тыс. руб. не представляется возможным, в связи с чем данные средства перераспределены по решению Думы города, которое состоялось в октябре.
Произведен аванс за технологическое присоединения объекта к электрическим сетям на сумму 51,814 тыс.руб. Произведена оплата 50,0 тыс.руб за проверку сметной документации. 
2.2. "Средняя общеобразовательная школа в микрорайоне 33 г.Сургута"  Средства в размере </t>
    </r>
    <r>
      <rPr>
        <b/>
        <sz val="19"/>
        <color theme="1"/>
        <rFont val="Times New Roman"/>
        <family val="1"/>
        <charset val="204"/>
      </rPr>
      <t>1 426,00</t>
    </r>
    <r>
      <rPr>
        <sz val="19"/>
        <color theme="1"/>
        <rFont val="Times New Roman"/>
        <family val="1"/>
        <charset val="204"/>
      </rPr>
      <t xml:space="preserve"> тыс.руб. не освоены и перераспределены по решению Думы города  в октябре 2016 г., ввиду того, что  планируется внесение изменений в гос. программу в части изменения источника финансирования (на внебюджет), предполагается реализация объекта  за счет средств Инвестора с последующим выкупом в муниципальную собственность. Произведена оплата 50,0 тыс.руб. за проверку сметной документации.    
</t>
    </r>
    <r>
      <rPr>
        <u/>
        <sz val="19"/>
        <color theme="1"/>
        <rFont val="Times New Roman"/>
        <family val="1"/>
        <charset val="204"/>
      </rPr>
      <t>УУиБО (ДК)</t>
    </r>
    <r>
      <rPr>
        <sz val="19"/>
        <color theme="1"/>
        <rFont val="Times New Roman"/>
        <family val="1"/>
        <charset val="204"/>
      </rPr>
      <t xml:space="preserve"> 
Реализация программы осуществляется в плановом режиме, освоение средств планируется до конца 2016 года.</t>
    </r>
  </si>
  <si>
    <r>
      <rPr>
        <u/>
        <sz val="20"/>
        <rFont val="Times New Roman"/>
        <family val="2"/>
        <charset val="204"/>
      </rPr>
      <t>УБУиО, ДГХ</t>
    </r>
    <r>
      <rPr>
        <sz val="20"/>
        <rFont val="Times New Roman"/>
        <family val="2"/>
        <charset val="204"/>
      </rPr>
      <t xml:space="preserve"> По состоянию на 01.11.2016 произведена:
-выплата вознаграждения 192 приемным родителям (количество получателей ежемесячно уточняется) за январь-август 2016 года, выплата производится планомерно в течение всего финансового года; 
-оплата работ по проверке смет и ремонту жилого помещения для детей сирот и детей, оставшихся без попечения родителей по адресу: пр.Комсомольский, 44/2 кв.59 (63,92тыс.руб. - экономия по итогам повторных торгов по выполнению работ по ремонту жилого помещения по адресу ул.Университетская д.25/1 кв.3).
      Расходы на осуществление ремонта жилых помещений  детей-сирот и детей, оставшихся без попечения родителей, предоставление денежных средств на оплату жилого помещения и коммунальных услуг детям-сиротам и детям, оставшимся без попечения родителей носят заявительный характер, производятся по мере поступления заявлений.
     Планомерно в течение отчетного года производятся расходы  в рамках переданных государственных полномочий по образованию и организации деятельности комиссий по делам несовершеннолетних и защите их прав (10 штатных единиц) и на осуществление деятельности по опеке и попечительству (45 штатных единиц).
     </t>
    </r>
    <r>
      <rPr>
        <u/>
        <sz val="20"/>
        <rFont val="Times New Roman"/>
        <family val="1"/>
        <charset val="204"/>
      </rPr>
      <t>ДАиГ:</t>
    </r>
    <r>
      <rPr>
        <sz val="20"/>
        <rFont val="Times New Roman"/>
        <family val="1"/>
        <charset val="204"/>
      </rPr>
      <t>Аукцион на приобретение квартир для детей сирот в апреле признан несостоявшимся по причине отсутствия заявок на участие. На июньском заседании Думы города по вопросу внесения изменений в бюджет города принято решение  о выделении дополнительных бюджетных ассигнований за счет средств местного бюджета в сумме 15 322,56 тыс.рублей для возможности приобретения жилых помещений.17.08.2016 состоялся повторный аукцион, по результатм которого заключен муниципальный контракт на приобретение 28 жилых помещений. Произведена предоплата в размере 30 %. Доведены дополнительные средства окружного бюджета в сумме 8683,79 тыс.руб. На заседании Думы города в октябре утверждено выделение дополнительных средств местного бюджета в размере 2736,71 тыс. руб., в ноябре будет объявлен аукцион на приобретение еще 5 квартир.</t>
    </r>
    <r>
      <rPr>
        <sz val="20"/>
        <color rgb="FFFF0000"/>
        <rFont val="Times New Roman"/>
        <family val="1"/>
        <charset val="204"/>
      </rPr>
      <t xml:space="preserve">
</t>
    </r>
    <r>
      <rPr>
        <u/>
        <sz val="20"/>
        <rFont val="Times New Roman"/>
        <family val="1"/>
        <charset val="204"/>
      </rPr>
      <t>ДО:</t>
    </r>
    <r>
      <rPr>
        <sz val="20"/>
        <rFont val="Times New Roman"/>
        <family val="1"/>
        <charset val="204"/>
      </rPr>
      <t>Реализация программы осуществляется в плановом режиме в соответствии с заключенным Соглашением.
Планируемая экономия в части субсидии частным организациям: 
-22,02 тыс. руб.  сложившаяся в связи с уменьшением количества дето-дней питания в лагерях, организованных на базе частных организациий (подлежит возврату в местный бюджет.) 
-1,65 тыс. руб. сложившаяся в связи с уменьшением количества дето-дней питания в лагерях, организованных на базе частных организациий (подлежит возврату в бюджет округа).</t>
    </r>
    <r>
      <rPr>
        <sz val="20"/>
        <color rgb="FFFF0000"/>
        <rFont val="Times New Roman"/>
        <family val="1"/>
        <charset val="204"/>
      </rPr>
      <t xml:space="preserve">
</t>
    </r>
    <r>
      <rPr>
        <sz val="20"/>
        <rFont val="Times New Roman"/>
        <family val="1"/>
        <charset val="204"/>
      </rPr>
      <t xml:space="preserve"> УБУиО (</t>
    </r>
    <r>
      <rPr>
        <u/>
        <sz val="20"/>
        <rFont val="Times New Roman"/>
        <family val="1"/>
        <charset val="204"/>
      </rPr>
      <t>ДК):</t>
    </r>
    <r>
      <rPr>
        <sz val="20"/>
        <rFont val="Times New Roman"/>
        <family val="1"/>
        <charset val="204"/>
      </rPr>
      <t>Реализация программы  осуществляется в плановом режиме.  Бюджетные ассигнования будут использованы в полном объеме до конца 2016 года.</t>
    </r>
  </si>
  <si>
    <t xml:space="preserve">В рамках данной программы осуществляется строительство объекта " Поликлиника Нефтяник на 700 пос. в смену в мкр.37 г. Сургута". Объект введен в эксплуатацию (разрешение на ввод № 86-ru86310000-68-2016 от 16.09.2016 г.)  
В 2016 году произведена оплата и поставка оборудования по контрактам, заключенным в 2015 году на сумму 79 798,06тыс.руб.                                        
По заключенным в 2016 году контрактам на сумму 74 496,3 тыс.рублей оборудование поставлено и оплачено полностью. 
27.10.2016 г.  заключен контракт с ИП Павлюк И.В., на сумму 2 371,35 тыс. руб. на поставку металлической мебели.    
Закупка медицинского оборудования на сумму 1059,0 тыс. руб. в стадии согласования. Публикации извещения -  31.10.2016 г. Поставка оборудования будет осуществлена в декабре 2016г. Заключен договор (до 100т.р.) от 04.10.2016 г. №51/2016  на поставку кресел с табуретом для галокамеры на сумму 98,2 тыс. руб. Оборудование будет принято и оплачено в ноябре 2016г.  
За счет средств местного бюджета произведена оплата задолженности за дополнительные работы по решению суда (дело № А 75-199/2016 от 24.02.2016 г.) в размере 44 558,54 тыс.руб. 
Ожидаемый остаток на конец года -  экономия по итогам проведения аукционов на поставку оборудования в сумме - 4 215,7 тыс. руб.
</t>
  </si>
  <si>
    <r>
      <rPr>
        <u/>
        <sz val="20"/>
        <color theme="1"/>
        <rFont val="Times New Roman"/>
        <family val="1"/>
        <charset val="204"/>
      </rPr>
      <t xml:space="preserve">АГ: </t>
    </r>
    <r>
      <rPr>
        <sz val="20"/>
        <color theme="1"/>
        <rFont val="Times New Roman"/>
        <family val="1"/>
        <charset val="204"/>
      </rPr>
      <t>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согласно заключенным контрактам и договорам . Бюджетные ассигнования будут использованы в полном объеме до конца 2016 года. 
УБУиО(</t>
    </r>
    <r>
      <rPr>
        <u/>
        <sz val="20"/>
        <color theme="1"/>
        <rFont val="Times New Roman"/>
        <family val="1"/>
        <charset val="204"/>
      </rPr>
      <t>ДК):</t>
    </r>
    <r>
      <rPr>
        <sz val="20"/>
        <color theme="1"/>
        <rFont val="Times New Roman"/>
        <family val="1"/>
        <charset val="204"/>
      </rPr>
      <t xml:space="preserve">Реализация подпрограмм "Обеспечение прав граждан на доступ к культурным ценностям и информации" и "Укрепление единого культурного пространства" осуществляется в плановом режиме согласно заключенным контрактам и договорам. Бюджетные ассигнования будут использованы в полном объеме до конца 2016 года.
</t>
    </r>
    <r>
      <rPr>
        <u/>
        <sz val="20"/>
        <color theme="1"/>
        <rFont val="Times New Roman"/>
        <family val="1"/>
        <charset val="204"/>
      </rPr>
      <t xml:space="preserve">ДАиГ: </t>
    </r>
    <r>
      <rPr>
        <sz val="20"/>
        <color theme="1"/>
        <rFont val="Times New Roman"/>
        <family val="1"/>
        <charset val="204"/>
      </rPr>
      <t xml:space="preserve">Работы по объекту "Детская школа искусств, мкр. ПИКС" выполнялись в соответствии с заключенным муниципальным контрактом с ООО "Сибвитосервис" №18/2014 от 04.10.14 г.  Сумма по контракту - 323 245,6тыс. руб.   По соглашению сторон 27.10.2016 подписано соглашение о расторжении муниципального контракта по факту исполнения контракта (320 077,6 тыс.руб.) Средства в размере 3167,9 тыс.руб. - экономия  в связи с уменьшением суммы контракта на сумму страховых взносов в связи с внесением изменений в МДС 81-35.2014. . Объект введен в эксплуатацию 25.08.2016г №86ru 86310000-63-2016. В ходе строительства объекта  возникла необходимость  выполнения  дополнительных работ, не предусмотренных ПСД, но обязательных для сдачи объекта.  Стоимость доп. работ - 20 746,9 тыс. руб., 02.09.2016г. получено заключение о достоверности стоимости строительства на дополнительный объем работ. Заключение дополнительного соглашения к муниципальному контракту для оплаты дополнительных работ невозможно ввиду окончания срока действия контракта, в связи с чем Подрядчик будет вынужден обратиться в суд для оплаты за данные работы.                                                                                  
     Заключены 17 муниципальных контрактов для комплектации и ввода в эксплуатацию объекта(поставка бытовой техники, мебели,  сейфа, электроники, звукового оборудования, металлической мебели, компьютеров и оргтехники, демонстрационного оборудования, аудиторной доски,  хозяйственных изделий,  технологического оборудования,  инвентаря, мебели, технологического оборудования, пюпитра) на сумму 37 563,6 тыс.руб. Оборудование принято и оплачено.
</t>
    </r>
  </si>
  <si>
    <r>
      <t>Государственная программа "Развитие физической культуры и спорта в Ханты-Мансийском автономном округе — Югре на 2016 — 2020 годы"
 (</t>
    </r>
    <r>
      <rPr>
        <sz val="20"/>
        <color theme="1"/>
        <rFont val="Times New Roman"/>
        <family val="1"/>
        <charset val="204"/>
      </rPr>
      <t>1. Субсидии на развитие материально-технической базы муниципальных учреждений спорта; 
 2. иные межбюджетные трансферты на реализацию мероприятий по проведению смотров-конкурсов в сфере физической культуры и спорта)</t>
    </r>
  </si>
  <si>
    <r>
      <rPr>
        <u/>
        <sz val="20"/>
        <rFont val="Times New Roman"/>
        <family val="1"/>
        <charset val="204"/>
      </rPr>
      <t>ДАиГ</t>
    </r>
    <r>
      <rPr>
        <sz val="20"/>
        <rFont val="Times New Roman"/>
        <family val="1"/>
        <charset val="204"/>
      </rPr>
      <t xml:space="preserve">
По объекту "Спортивный комплекс с плавательным бассейном 50 м в г. Сургуте" заключен муниципальный контракт № 37/2016 от 14.06.2016 г.  на выполнение работ по завершению строительства объекта. Сумма по контракту 415 049,7 тыс.руб. в том числе 2016 год - 269 419,1 тыс.руб., 2017 год - 145 630,6 тыс.руб. Срок выполнения работ - 09.12.2016 года. 
В настоящее время готовность объекта - 46%.  Ориентировочный срок ввода объекта апрель 2017 года. 
Ассигнования в размере </t>
    </r>
    <r>
      <rPr>
        <b/>
        <sz val="20"/>
        <rFont val="Times New Roman"/>
        <family val="1"/>
        <charset val="204"/>
      </rPr>
      <t>96 920,52 тыс. руб</t>
    </r>
    <r>
      <rPr>
        <sz val="20"/>
        <rFont val="Times New Roman"/>
        <family val="1"/>
        <charset val="204"/>
      </rPr>
      <t>. не будут освоены в 2016 году  по причине отставания от графика производства работ в связи с нарушением Подрядной организацией обязательств по контракту в части срока поставки технологического монтируемого оборудования и материалов, необходимых для строительства объекта. 
В проекте бюджета на 2017 год предусмотрены средства для завершения работ по строительству объекта в сумме 193 087,0тыс.руб (в т.ч. средства окружного бюджета - 183 432,7 тыс.руб, средства местного бюджета 9 654,3 тыс.руб.) 
УБУиО (ДК): Реализация программы  осуществляется в плановом режиме.  Бюджетные ассигнования будут использованы в полном объеме до конца 2016 года.</t>
    </r>
  </si>
  <si>
    <r>
      <rPr>
        <u/>
        <sz val="20"/>
        <rFont val="Times New Roman"/>
        <family val="1"/>
        <charset val="204"/>
      </rPr>
      <t>ДО, УБУиО(ДК)</t>
    </r>
    <r>
      <rPr>
        <sz val="20"/>
        <rFont val="Times New Roman"/>
        <family val="2"/>
        <charset val="204"/>
      </rPr>
      <t xml:space="preserve">:Реализация мероприятий осуществляется в плановом режиме согласно заключенным контрактам и договорам. Бюджетные ассигнования будут использованы в полном объеме до конца 2016 года.                                                                                                                                                                             
</t>
    </r>
    <r>
      <rPr>
        <u/>
        <sz val="20"/>
        <rFont val="Times New Roman"/>
        <family val="1"/>
        <charset val="204"/>
      </rPr>
      <t>УПиЭ:</t>
    </r>
    <r>
      <rPr>
        <sz val="20"/>
        <rFont val="Times New Roman"/>
        <family val="2"/>
        <charset val="204"/>
      </rPr>
      <t xml:space="preserve"> Для выполнение мероприятия с КУ ХМАО-Югры "Сургутский центр занятости населения" заключен договор от 14.06.2016 № 171/01 о совместной деятельности по организации временного трудоустройства граждан в количестве 2 человек по профессии рабочий зелёного хозяйства с периодом участия - 2 месяца. 50,91 тыс.руб. - денежные средства не будут освоены , т.к. направляемые безработные граждане для трудоустройства в учреждение не обращались. Договор расторгнут 16.08.2016. </t>
    </r>
  </si>
  <si>
    <r>
      <rPr>
        <u/>
        <sz val="20"/>
        <rFont val="Times New Roman"/>
        <family val="1"/>
        <charset val="204"/>
      </rPr>
      <t>АГ:</t>
    </r>
    <r>
      <rPr>
        <sz val="20"/>
        <rFont val="Times New Roman"/>
        <family val="2"/>
        <charset val="204"/>
      </rPr>
      <t xml:space="preserve">
В  соответствии с законом ХМАО–Югры от 15.05.2006 № 46-оз  в целях своевременного выполнения комплекса работ по организации проведения Всероссийской сельскохозяйственной переписи в городе Сургуте из средств федерального бюджета запланированы расходы на предоставление транспортных услуг и услуг связи. 
По состоянию на 01.11.2016 заключены договоры на предоставление:
- транспортных услуг, договор исполнен в полном объеме;
- услуг связи. Фактические затраты на данные услуги сложились ниже запланированных, в связи с чем образовалась экономия средств на сумму 260,64 тыс. руб.. Оплата произведена  по факту выполненных работ.                                                            
</t>
    </r>
    <r>
      <rPr>
        <u/>
        <sz val="20"/>
        <rFont val="Times New Roman"/>
        <family val="1"/>
        <charset val="204"/>
      </rPr>
      <t>ДГХ:</t>
    </r>
    <r>
      <rPr>
        <sz val="20"/>
        <rFont val="Times New Roman"/>
        <family val="2"/>
        <charset val="204"/>
      </rPr>
      <t xml:space="preserve"> 
Планируется отловить и утилизировать 2 000 безнадзорных животных. По состоянию на 01.11.2016 утилизировано 1 791 безнадзорное животное. Ожидаемое неисполнение 1623,04 тыс.руб. - экономия по результатам фактического исполнения за 1 полугодие 2016 года, планируется внесение изменений в соглашение.
</t>
    </r>
    <r>
      <rPr>
        <u/>
        <sz val="20"/>
        <rFont val="Times New Roman"/>
        <family val="1"/>
        <charset val="204"/>
      </rPr>
      <t>КУИ:</t>
    </r>
    <r>
      <rPr>
        <sz val="20"/>
        <rFont val="Times New Roman"/>
        <family val="2"/>
        <charset val="204"/>
      </rPr>
      <t xml:space="preserve">
За период январь-август отсутствуют заявки на перечисление субсидий на поддержку сельскохозяйственного производства (рыбохозяйственного комплекса, развития малых форм хозяйствования).  В связи с отсутствием заявителей средства в размере 478,6тыс.руб. не будет использованы. </t>
    </r>
  </si>
  <si>
    <r>
      <t xml:space="preserve">Заключен муниципальный контракт на выполнение работ по строительству объекта с ООО "Строительная компания  СОК" №03/2015 от 19.05.2015. Сумма по контракту - 423 186,0 тыс.руб. Срок выполнения работ - 30 сентября 2016 года.  Готовность объекта (с учетом выполненных работ в октябре) 50,4 %.   
В настоящее время планируется расторжение данного контракта в связи с тем, что в ходе его реализации возникла необходимость выполнения комплекса дополнительных работ, не предусмотренных контрактом, проектно-сметной документацией, но необходимых для сдачи объекта в эксплуатацию. Характер дополнительных работ таков, что они неразрывно связаны с основным комплексом работ  и без их выполнения невозможно производство последующих работ. Кроме того, был выявлен ряд несоответствий графической и сметной частей рабочего проекта, так же влекущий за собой удорожание строительства. Указанные обстоятельства не позволяют подрядной организации приобретать предусмотренные проектом строительные материалы и оборудование в пределах выделенных в рамках исполнения муниципального контракта финансовых средств. Контракт будет расторгнут после  оплаты работ, принятых в октябре 2016 г. В связи с вышеизложенным средства, в размере </t>
    </r>
    <r>
      <rPr>
        <b/>
        <sz val="20"/>
        <color theme="1"/>
        <rFont val="Times New Roman"/>
        <family val="1"/>
        <charset val="204"/>
      </rPr>
      <t>66 262,67 тыс. руб.</t>
    </r>
    <r>
      <rPr>
        <sz val="20"/>
        <color theme="1"/>
        <rFont val="Times New Roman"/>
        <family val="2"/>
        <charset val="204"/>
      </rPr>
      <t xml:space="preserve"> не будут освоены.</t>
    </r>
  </si>
  <si>
    <t>Государственная программа "Обеспечение доступным и комфортным жильем жителей Ханты-Мансийского автономного округа - Югры в 2016-2020 годах"</t>
  </si>
  <si>
    <t xml:space="preserve">По состоянию на 01.11.2016 участниками данной подпрограммы числятся 55 молодых семей.  30 мая 2016 года между Департаментом строительства ХМАО-Югры и Администрацией города Сургута заключено соглашение о финансировании подпрограммы в 2016 году.  Средства федерального и окружного бюджетов  поступили в полном объеме. В текущем году планируется предоставить социальную выплату на приобретение (строительство) жилья 9 молодым семьям, в том числе 8 молодым семьям по соглашению 2016 года и 1 молодой семье в рамках переходящих обязательств 2015 года. Перечисление средств будет осуществлено после поступления заявки из банка на перечисление субсидии. По состоянию на 01.11.2016 социальная выплата согласно заявок банка предоставлена (перечислена) 7 молодым семьям, в том числе участнику 2015 года и 6 участникам 2016 года. До конца года планируется освоить средства федерального и окружного бюджетов в полном объеме.   
</t>
  </si>
  <si>
    <r>
      <rPr>
        <u/>
        <sz val="20"/>
        <color theme="1"/>
        <rFont val="Times New Roman"/>
        <family val="1"/>
        <charset val="204"/>
      </rPr>
      <t>ДГХ:</t>
    </r>
    <r>
      <rPr>
        <sz val="20"/>
        <color theme="1"/>
        <rFont val="Times New Roman"/>
        <family val="2"/>
        <charset val="204"/>
      </rPr>
      <t xml:space="preserve"> Ожидаемое неисполнение 8 547,24 тыс.руб., в том числе:
1)  по привлеченным средствам- 3 391,46 тыс.руб. - экономия по факту выполненных работ, по итогам проведения конкурсов по подпрограмме "Повышение энергоэффективности в отраслях экономики". 
2)по  средствам местного бюджета 2 062,03 тыс.руб. - экономия по факту выполненных работ по благоустройству домовых территорий (1 554,27 тыс.руб. - вопрос использования средств решается), по капитальному ремонту объектов коммунального комплекса (81,03 тыс.руб. не планируются к исполнению).
3) по  средствам окружного бюджета 3 093,75 тыс.руб. -  экономия по факту выполненных работ по благоустройству домовых территорий (1 554,27 тыс.руб. - вопрос использования средств решается), по капитальному ремонту объектов коммунального комплекса (1 539,48 тыс.руб. не планируются к исполнению, письмо ДГХ от 31.10.2016 № 09-02-7441/16 в ДР ЖКК ХМАО-Югры).
</t>
    </r>
    <r>
      <rPr>
        <u/>
        <sz val="20"/>
        <color theme="1"/>
        <rFont val="Times New Roman"/>
        <family val="1"/>
        <charset val="204"/>
      </rPr>
      <t>ДАиГ:</t>
    </r>
    <r>
      <rPr>
        <sz val="20"/>
        <color theme="1"/>
        <rFont val="Times New Roman"/>
        <family val="2"/>
        <charset val="204"/>
      </rPr>
      <t xml:space="preserve">
Произведена оплата по контрактам, заключенным в 2015 году, за счет средств фонда реформирования ЖКХ, на приобретение жилых помещений, в целях выполнения мероприятий по переселению граждан из аварийного жилищного фонда </t>
    </r>
  </si>
  <si>
    <t xml:space="preserve">В рамках данной программы ведется строительство объекта "Объездная автомобильная дорога к дачным кооперативам "Черёмушки", "Север-1, "Север-2" в обход гидротехнических сооружений ГРЭС-1 и ГРЭС-2 (1 этап. Автодорога от Восточной объездной дороги до СНТ №49 "Черемушки". ПК0+00-ПК54+08,16)". Работы выполняются в соответствии с заключенным муниципальным контрактом №31/2015 от 14.09.2015г. с АО «АВТОДОРСТРОЙ»    (протокол №ОК1055(2) от 28.08.2015г), сумма 586 738,6  тыс. руб.                                                                                                    
 В отчетном периоде выполнялись работы по дорожной одежде, укреплению откосов, земляному полотну, искусственные сооружения.
 Готовность объекта - 85,7 %. 
С целью ввода объекта в эксплуатацию в настоящее время выполняются работы по корректировке ПСД в части исключения съезда к СНТ №49 «Черемушки» так как Филиал «Сургутская ГРЭС-2» ПАО «Юнипро» письмом от 01.08.2016 №05079/Су  потребовал остановить работы по строительству съезда к СНТ №49 «Черемушки» пояснив, что Ростехнадзором были установлены и утверждены охранные зоны объектов по производству электрической энергии и указанный съезд попадает в охранную зону гидротехнического сооружения. Планируется заключение соглашения о расторжение контракта   под факт исполнения.  Ориентировочный ввод объекта в эксплуатацию - декабрь 2016 года (с учетом своевременного внесения изменений в проектно-сметную и иную документации).                
</t>
  </si>
  <si>
    <r>
      <rPr>
        <u/>
        <sz val="20"/>
        <color theme="1"/>
        <rFont val="Times New Roman"/>
        <family val="1"/>
        <charset val="204"/>
      </rPr>
      <t>ДГХ:</t>
    </r>
    <r>
      <rPr>
        <sz val="20"/>
        <color theme="1"/>
        <rFont val="Times New Roman"/>
        <family val="2"/>
        <charset val="204"/>
      </rPr>
      <t xml:space="preserve"> В рамках реализации  мероприятия "Развитие общественной инфраструктуры и реализация приоритетных направлений развития" ожидается остаток средств в размере  238,37 тыс.руб. в связи со сложившейся экономией по результатам проведения конкурсных процедур на выполнение работ по строительству объекта "Новое кладбище "Чернореченское-2" в г. Сургуте I пусковой комплекс 2 этап строительства". </t>
    </r>
    <r>
      <rPr>
        <sz val="20"/>
        <color rgb="FFC00000"/>
        <rFont val="Times New Roman"/>
        <family val="1"/>
        <charset val="204"/>
      </rPr>
      <t xml:space="preserve">                                                                                                                </t>
    </r>
    <r>
      <rPr>
        <sz val="20"/>
        <color theme="1"/>
        <rFont val="Times New Roman"/>
        <family val="2"/>
        <charset val="204"/>
      </rPr>
      <t xml:space="preserve">                              
</t>
    </r>
    <r>
      <rPr>
        <u/>
        <sz val="20"/>
        <color theme="1"/>
        <rFont val="Times New Roman"/>
        <family val="1"/>
        <charset val="204"/>
      </rPr>
      <t xml:space="preserve">УПиЭ:  </t>
    </r>
    <r>
      <rPr>
        <sz val="20"/>
        <color theme="1"/>
        <rFont val="Times New Roman"/>
        <family val="1"/>
        <charset val="204"/>
      </rPr>
      <t>В рамках реализации мероприятия "Развитие общественной инфраструктуры и реализация приоритетных направлений развития" ожидается остаток средств в размере 211,71 тыс. рублей  в связи со сложившейся экономией по результатам проведения конкурсных процедур на выполнение работ по строительству объекта "Сквер в 5 "А" мкр"
ДО,</t>
    </r>
    <r>
      <rPr>
        <u/>
        <sz val="20"/>
        <color theme="1"/>
        <rFont val="Times New Roman"/>
        <family val="1"/>
        <charset val="204"/>
      </rPr>
      <t>УБУиО(ДК):</t>
    </r>
    <r>
      <rPr>
        <sz val="20"/>
        <color theme="1"/>
        <rFont val="Times New Roman"/>
        <family val="1"/>
        <charset val="204"/>
      </rPr>
      <t xml:space="preserve">
Заключено соглашение о предоставлении субсидии из бюджета ХМАО-Югры на софинансирование расходных обязательств на повышение оплаты труда педагогических работников муниципальных образовательных организаций дополнительного образования детей. Реализация программы  осуществляется в плановом режиме.  Бюджетные ассигнования будут использованы в полном объеме до конца 2016 года.
</t>
    </r>
    <r>
      <rPr>
        <u/>
        <sz val="20"/>
        <color theme="1"/>
        <rFont val="Times New Roman"/>
        <family val="1"/>
        <charset val="204"/>
      </rPr>
      <t/>
    </r>
  </si>
  <si>
    <r>
      <t>1. Заключен</t>
    </r>
    <r>
      <rPr>
        <sz val="20"/>
        <rFont val="Times New Roman"/>
        <family val="1"/>
        <charset val="204"/>
      </rPr>
      <t xml:space="preserve"> договор от 25.03.2016 № 42 между ДЭР ХМАО-Югры и АГ о предоставлении субсидии из бюджета ХМАО - Югры  на реализацию  программы развития малого и среднего предпринимательства. По состоянию на 01.11.2016 в рамках исполнения контракта на оказание услуг по организации ярмарок </t>
    </r>
    <r>
      <rPr>
        <sz val="20"/>
        <color theme="1"/>
        <rFont val="Times New Roman"/>
        <family val="2"/>
        <charset val="204"/>
      </rPr>
      <t xml:space="preserve">на территории города Сургута с участием субъектов малого и среднего предпринимательства состоялись 3 ярмарки с участием местных товаропроизводителей. Оказана поддержка в форме предоставления субсидий 1 организации и 21 субъекту малого и среднего предпринимательства. Оказаны и оплачены услуги по проведению городского конкурса  "Предприниматель года".  Ведется работа по информированию субъектов малого и среднего предпринимательства о формах поддержки. 
</t>
    </r>
    <r>
      <rPr>
        <sz val="20"/>
        <color theme="1"/>
        <rFont val="Times New Roman"/>
        <family val="1"/>
        <charset val="204"/>
      </rPr>
      <t>Ожидаемое неисполнение в размере 9,26 тыс.руб. обусловлено невостребованными средствами по предоставлению субсидии Сургутской торгово-промышленной палате для финансирования поддержки организаций, осуществляющих оказание субьектам поддержки по бизнес-инкубированию, проведению выставок, ярмарок, конференций и иных мероприятий, направленных на продвижение товаров, работ, услуг на региональные и международные рынки, подготовку, переподготовку и повышение квалификации кадров субьектов и организаций.</t>
    </r>
    <r>
      <rPr>
        <sz val="20"/>
        <color theme="1"/>
        <rFont val="Times New Roman"/>
        <family val="2"/>
        <charset val="204"/>
      </rPr>
      <t xml:space="preserve">
</t>
    </r>
    <r>
      <rPr>
        <sz val="20"/>
        <rFont val="Times New Roman"/>
        <family val="1"/>
        <charset val="204"/>
      </rPr>
      <t/>
    </r>
  </si>
  <si>
    <t>2. Заключено соглашение от 09.10.2015 № 101  между ДЭР ХМАО-Югры и АГ о предоставлении субсидии из бюджета ХМАО - Югры на развитие многофункциональных центров предоставления государственных и муниципальных услуг  (действует до исполнения всех взятых обязательств). 
3. На 01.11.2016 года заключены и исполнены 19 договоров (контрактов) на приобретение программно-аппаратного комплекса "Универсальный криптошлюз и межсетевой экран", средств видеонаблюдения, серверного оборудования, поставку детекторов,  поставку и внедрение системы управления электронной очередью для нужд МКУ "МФЦ г. Сургута"
4. В плане графике размещения заказов размещены закупки на поставку мебели, программного обеспечения и проведение ремонтных работ в офисе в ТРЦ Сити Молл, поставку, ввод в эксплуатацию и гарантийное обслуживание техническх средств с исполнением до конца 2016 года. 
5. Заключено соглашение от 28.12.2015 № 151  о предоставлении субсидии из бюджета ХМАО - 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между ДЭР ХМАО-Югры и муниципальным образованием.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</si>
</sst>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р_._-;\-* #,##0.00_р_._-;_-* &quot;-&quot;??_р_._-;_-@_-"/>
    <numFmt numFmtId="164" formatCode="#,##0.0"/>
    <numFmt numFmtId="165" formatCode="&quot;$&quot;#,##0_);\(&quot;$&quot;#,##0\)"/>
    <numFmt numFmtId="166" formatCode="&quot;р.&quot;#,##0_);\(&quot;р.&quot;#,##0\)"/>
    <numFmt numFmtId="167" formatCode="0.0%"/>
  </numFmts>
  <fonts count="53"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sz val="18"/>
      <color theme="1"/>
      <name val="Times New Roman"/>
      <family val="2"/>
      <charset val="204"/>
    </font>
    <font>
      <sz val="24"/>
      <color theme="1"/>
      <name val="Times New Roman"/>
      <family val="2"/>
      <charset val="204"/>
    </font>
    <font>
      <sz val="20"/>
      <color theme="1"/>
      <name val="Times New Roman"/>
      <family val="2"/>
      <charset val="204"/>
    </font>
    <font>
      <i/>
      <sz val="20"/>
      <color theme="1"/>
      <name val="Times New Roman"/>
      <family val="2"/>
      <charset val="204"/>
    </font>
    <font>
      <b/>
      <sz val="20"/>
      <color theme="1"/>
      <name val="Times New Roman"/>
      <family val="2"/>
      <charset val="204"/>
    </font>
    <font>
      <b/>
      <i/>
      <sz val="20"/>
      <color theme="1"/>
      <name val="Times New Roman"/>
      <family val="2"/>
      <charset val="204"/>
    </font>
    <font>
      <sz val="20"/>
      <color theme="9" tint="0.79998168889431442"/>
      <name val="Times New Roman"/>
      <family val="2"/>
      <charset val="204"/>
    </font>
    <font>
      <b/>
      <sz val="20"/>
      <color theme="0"/>
      <name val="Times New Roman"/>
      <family val="2"/>
      <charset val="204"/>
    </font>
    <font>
      <b/>
      <sz val="20"/>
      <color theme="9" tint="0.79998168889431442"/>
      <name val="Times New Roman"/>
      <family val="2"/>
      <charset val="204"/>
    </font>
    <font>
      <b/>
      <sz val="20"/>
      <name val="Times New Roman"/>
      <family val="2"/>
      <charset val="204"/>
    </font>
    <font>
      <sz val="20"/>
      <name val="Times New Roman"/>
      <family val="2"/>
      <charset val="204"/>
    </font>
    <font>
      <sz val="20"/>
      <color theme="1"/>
      <name val="Times New Roman"/>
      <family val="1"/>
      <charset val="204"/>
    </font>
    <font>
      <b/>
      <sz val="20"/>
      <color theme="1"/>
      <name val="Times New Roman"/>
      <family val="1"/>
      <charset val="204"/>
    </font>
    <font>
      <b/>
      <sz val="18"/>
      <color theme="1"/>
      <name val="Times New Roman"/>
      <family val="2"/>
      <charset val="204"/>
    </font>
    <font>
      <i/>
      <sz val="18"/>
      <color theme="1"/>
      <name val="Times New Roman"/>
      <family val="2"/>
      <charset val="204"/>
    </font>
    <font>
      <b/>
      <i/>
      <sz val="18"/>
      <color theme="1"/>
      <name val="Times New Roman"/>
      <family val="2"/>
      <charset val="204"/>
    </font>
    <font>
      <b/>
      <sz val="9"/>
      <color indexed="81"/>
      <name val="Tahoma"/>
      <family val="2"/>
      <charset val="204"/>
    </font>
    <font>
      <sz val="9"/>
      <color indexed="81"/>
      <name val="Tahoma"/>
      <family val="2"/>
      <charset val="204"/>
    </font>
    <font>
      <sz val="18"/>
      <color rgb="FF00B050"/>
      <name val="Times New Roman"/>
      <family val="2"/>
      <charset val="204"/>
    </font>
    <font>
      <i/>
      <sz val="20"/>
      <color theme="1"/>
      <name val="Times New Roman"/>
      <family val="1"/>
      <charset val="204"/>
    </font>
    <font>
      <u/>
      <sz val="20"/>
      <color theme="1"/>
      <name val="Times New Roman"/>
      <family val="1"/>
      <charset val="204"/>
    </font>
    <font>
      <b/>
      <sz val="18"/>
      <name val="Times New Roman"/>
      <family val="2"/>
      <charset val="204"/>
    </font>
    <font>
      <sz val="18"/>
      <name val="Times New Roman"/>
      <family val="2"/>
      <charset val="204"/>
    </font>
    <font>
      <b/>
      <i/>
      <sz val="18"/>
      <name val="Times New Roman"/>
      <family val="2"/>
      <charset val="204"/>
    </font>
    <font>
      <i/>
      <sz val="18"/>
      <name val="Times New Roman"/>
      <family val="2"/>
      <charset val="204"/>
    </font>
    <font>
      <i/>
      <sz val="18"/>
      <name val="Times New Roman"/>
      <family val="1"/>
      <charset val="204"/>
    </font>
    <font>
      <sz val="18"/>
      <name val="Times New Roman"/>
      <family val="1"/>
      <charset val="204"/>
    </font>
    <font>
      <sz val="20"/>
      <name val="Times New Roman"/>
      <family val="1"/>
      <charset val="204"/>
    </font>
    <font>
      <u/>
      <sz val="20"/>
      <name val="Times New Roman"/>
      <family val="1"/>
      <charset val="204"/>
    </font>
    <font>
      <u/>
      <sz val="18"/>
      <color theme="1"/>
      <name val="Times New Roman"/>
      <family val="2"/>
      <charset val="204"/>
    </font>
    <font>
      <sz val="18"/>
      <color theme="1"/>
      <name val="Times New Roman"/>
      <family val="1"/>
      <charset val="204"/>
    </font>
    <font>
      <u/>
      <sz val="20"/>
      <name val="Times New Roman"/>
      <family val="2"/>
      <charset val="204"/>
    </font>
    <font>
      <i/>
      <sz val="20"/>
      <name val="Times New Roman"/>
      <family val="2"/>
      <charset val="204"/>
    </font>
    <font>
      <b/>
      <i/>
      <sz val="20"/>
      <name val="Times New Roman"/>
      <family val="2"/>
      <charset val="204"/>
    </font>
    <font>
      <i/>
      <sz val="20"/>
      <color rgb="FF00B050"/>
      <name val="Times New Roman"/>
      <family val="2"/>
      <charset val="204"/>
    </font>
    <font>
      <sz val="20"/>
      <color rgb="FFFF0000"/>
      <name val="Times New Roman"/>
      <family val="1"/>
      <charset val="204"/>
    </font>
    <font>
      <b/>
      <sz val="20"/>
      <name val="Times New Roman"/>
      <family val="1"/>
      <charset val="204"/>
    </font>
    <font>
      <u/>
      <sz val="19"/>
      <color theme="1"/>
      <name val="Times New Roman"/>
      <family val="1"/>
      <charset val="204"/>
    </font>
    <font>
      <sz val="19"/>
      <color theme="1"/>
      <name val="Times New Roman"/>
      <family val="1"/>
      <charset val="204"/>
    </font>
    <font>
      <b/>
      <sz val="19"/>
      <color theme="1"/>
      <name val="Times New Roman"/>
      <family val="1"/>
      <charset val="204"/>
    </font>
    <font>
      <sz val="20"/>
      <color rgb="FFC0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07">
    <xf numFmtId="0" fontId="0" fillId="0" borderId="0" xfId="0"/>
    <xf numFmtId="0" fontId="14" fillId="0" borderId="0" xfId="0" applyFont="1" applyFill="1" applyBorder="1" applyAlignment="1">
      <alignment horizontal="center" wrapText="1"/>
    </xf>
    <xf numFmtId="0" fontId="14" fillId="0" borderId="0" xfId="0" applyFont="1" applyFill="1" applyBorder="1" applyAlignment="1">
      <alignment wrapText="1"/>
    </xf>
    <xf numFmtId="4" fontId="14" fillId="0" borderId="0" xfId="0" applyNumberFormat="1" applyFont="1" applyFill="1" applyBorder="1" applyAlignment="1">
      <alignment wrapText="1"/>
    </xf>
    <xf numFmtId="2" fontId="14" fillId="0" borderId="0" xfId="0" applyNumberFormat="1" applyFont="1" applyFill="1" applyBorder="1" applyAlignment="1">
      <alignment wrapText="1"/>
    </xf>
    <xf numFmtId="9" fontId="14" fillId="0" borderId="0" xfId="0" applyNumberFormat="1" applyFont="1" applyFill="1" applyBorder="1" applyAlignment="1">
      <alignment wrapText="1"/>
    </xf>
    <xf numFmtId="0" fontId="14" fillId="0" borderId="0" xfId="0" applyFont="1" applyFill="1" applyAlignment="1">
      <alignment wrapText="1"/>
    </xf>
    <xf numFmtId="0" fontId="14" fillId="0" borderId="0" xfId="0" applyFont="1" applyFill="1" applyBorder="1" applyAlignment="1" applyProtection="1">
      <alignment horizontal="center" vertical="center" wrapText="1"/>
      <protection locked="0"/>
    </xf>
    <xf numFmtId="4" fontId="14" fillId="0" borderId="0" xfId="0" applyNumberFormat="1" applyFont="1" applyFill="1" applyBorder="1" applyAlignment="1" applyProtection="1">
      <alignment horizontal="center" vertical="center" wrapText="1"/>
      <protection locked="0"/>
    </xf>
    <xf numFmtId="9" fontId="14" fillId="0" borderId="0" xfId="0" applyNumberFormat="1" applyFont="1" applyFill="1" applyBorder="1" applyAlignment="1" applyProtection="1">
      <alignment horizontal="right" vertical="center" wrapText="1"/>
      <protection locked="0"/>
    </xf>
    <xf numFmtId="0" fontId="15" fillId="0" borderId="1" xfId="0" applyFont="1" applyFill="1" applyBorder="1" applyAlignment="1" applyProtection="1">
      <alignment horizontal="center" vertical="center" wrapText="1"/>
      <protection locked="0"/>
    </xf>
    <xf numFmtId="3" fontId="15" fillId="0" borderId="1" xfId="0" applyNumberFormat="1" applyFont="1" applyFill="1" applyBorder="1" applyAlignment="1" applyProtection="1">
      <alignment horizontal="center" vertical="center" wrapText="1"/>
      <protection locked="0"/>
    </xf>
    <xf numFmtId="1" fontId="15"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top" wrapText="1"/>
      <protection locked="0"/>
    </xf>
    <xf numFmtId="0" fontId="15" fillId="0" borderId="0" xfId="0" applyFont="1" applyFill="1" applyAlignment="1">
      <alignment horizontal="left" vertical="top" wrapText="1"/>
    </xf>
    <xf numFmtId="4" fontId="16" fillId="2" borderId="1" xfId="0" applyNumberFormat="1" applyFont="1" applyFill="1" applyBorder="1" applyAlignment="1" applyProtection="1">
      <alignment horizontal="center" vertical="center" wrapText="1"/>
      <protection locked="0"/>
    </xf>
    <xf numFmtId="4" fontId="16" fillId="0" borderId="1" xfId="0" applyNumberFormat="1" applyFont="1" applyFill="1" applyBorder="1" applyAlignment="1" applyProtection="1">
      <alignment horizontal="center" vertical="center" wrapText="1"/>
      <protection locked="0"/>
    </xf>
    <xf numFmtId="4" fontId="14" fillId="0" borderId="1" xfId="0" applyNumberFormat="1" applyFont="1" applyFill="1" applyBorder="1" applyAlignment="1" applyProtection="1">
      <alignment horizontal="center" vertical="center" wrapText="1"/>
      <protection locked="0"/>
    </xf>
    <xf numFmtId="9" fontId="16" fillId="0" borderId="1" xfId="0" applyNumberFormat="1"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9" fontId="17" fillId="0" borderId="1" xfId="0" applyNumberFormat="1" applyFont="1" applyFill="1" applyBorder="1" applyAlignment="1" applyProtection="1">
      <alignment horizontal="center" vertical="center" wrapText="1"/>
      <protection locked="0"/>
    </xf>
    <xf numFmtId="4" fontId="18" fillId="0" borderId="1" xfId="0" applyNumberFormat="1" applyFont="1" applyFill="1" applyBorder="1" applyAlignment="1" applyProtection="1">
      <alignment horizontal="center" vertical="center" wrapText="1"/>
      <protection locked="0"/>
    </xf>
    <xf numFmtId="9" fontId="18" fillId="0" borderId="1" xfId="0" applyNumberFormat="1" applyFont="1" applyFill="1" applyBorder="1" applyAlignment="1" applyProtection="1">
      <alignment horizontal="center" vertical="center" wrapText="1"/>
      <protection locked="0"/>
    </xf>
    <xf numFmtId="2" fontId="16" fillId="0" borderId="1" xfId="0" applyNumberFormat="1" applyFont="1" applyFill="1" applyBorder="1" applyAlignment="1" applyProtection="1">
      <alignment horizontal="center" vertical="center" wrapText="1"/>
      <protection locked="0"/>
    </xf>
    <xf numFmtId="167" fontId="14" fillId="0" borderId="1" xfId="0" applyNumberFormat="1" applyFont="1" applyFill="1" applyBorder="1" applyAlignment="1" applyProtection="1">
      <alignment horizontal="center" vertical="center" wrapText="1"/>
      <protection locked="0"/>
    </xf>
    <xf numFmtId="4" fontId="20" fillId="0" borderId="1" xfId="0"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16" fillId="0" borderId="3" xfId="0" applyFont="1" applyFill="1" applyBorder="1" applyAlignment="1" applyProtection="1">
      <alignment vertical="center" wrapText="1"/>
      <protection locked="0"/>
    </xf>
    <xf numFmtId="2" fontId="20" fillId="0" borderId="1" xfId="0" applyNumberFormat="1" applyFont="1" applyFill="1" applyBorder="1" applyAlignment="1" applyProtection="1">
      <alignment horizontal="center" vertical="center" wrapText="1"/>
      <protection locked="0"/>
    </xf>
    <xf numFmtId="4" fontId="21" fillId="0" borderId="1" xfId="0" applyNumberFormat="1" applyFont="1" applyFill="1" applyBorder="1" applyAlignment="1" applyProtection="1">
      <alignment horizontal="center" vertical="center" wrapText="1"/>
      <protection locked="0"/>
    </xf>
    <xf numFmtId="9" fontId="21" fillId="0" borderId="1" xfId="0" applyNumberFormat="1" applyFont="1" applyFill="1" applyBorder="1" applyAlignment="1" applyProtection="1">
      <alignment horizontal="center" vertical="center" wrapText="1"/>
      <protection locked="0"/>
    </xf>
    <xf numFmtId="4" fontId="22" fillId="0" borderId="1" xfId="0" applyNumberFormat="1" applyFont="1" applyFill="1" applyBorder="1" applyAlignment="1" applyProtection="1">
      <alignment horizontal="center" vertical="center" wrapText="1"/>
      <protection locked="0"/>
    </xf>
    <xf numFmtId="9" fontId="22" fillId="0" borderId="1" xfId="0" applyNumberFormat="1" applyFont="1" applyFill="1" applyBorder="1" applyAlignment="1" applyProtection="1">
      <alignment horizontal="center" vertical="center" wrapText="1"/>
      <protection locked="0"/>
    </xf>
    <xf numFmtId="9" fontId="19" fillId="0" borderId="1" xfId="0" applyNumberFormat="1" applyFont="1" applyFill="1" applyBorder="1" applyAlignment="1" applyProtection="1">
      <alignment horizontal="center" vertical="center" wrapText="1"/>
      <protection locked="0"/>
    </xf>
    <xf numFmtId="4" fontId="19" fillId="0" borderId="1" xfId="0" applyNumberFormat="1" applyFont="1" applyFill="1" applyBorder="1" applyAlignment="1" applyProtection="1">
      <alignment horizontal="center" vertical="center" wrapText="1"/>
      <protection locked="0"/>
    </xf>
    <xf numFmtId="0" fontId="14" fillId="0" borderId="0" xfId="0" applyFont="1" applyFill="1" applyAlignment="1">
      <alignment horizontal="center" wrapText="1"/>
    </xf>
    <xf numFmtId="4" fontId="14" fillId="0" borderId="0" xfId="0" applyNumberFormat="1" applyFont="1" applyFill="1" applyAlignment="1">
      <alignment wrapText="1"/>
    </xf>
    <xf numFmtId="2" fontId="14" fillId="0" borderId="0" xfId="0" applyNumberFormat="1" applyFont="1" applyFill="1" applyAlignment="1">
      <alignment wrapText="1"/>
    </xf>
    <xf numFmtId="9" fontId="14" fillId="0" borderId="0" xfId="0" applyNumberFormat="1" applyFont="1" applyFill="1" applyAlignment="1">
      <alignment wrapText="1"/>
    </xf>
    <xf numFmtId="4" fontId="23" fillId="0" borderId="1" xfId="0" applyNumberFormat="1" applyFont="1" applyFill="1" applyBorder="1" applyAlignment="1" applyProtection="1">
      <alignment horizontal="center" vertical="center" wrapText="1"/>
      <protection locked="0"/>
    </xf>
    <xf numFmtId="9" fontId="23" fillId="0" borderId="1" xfId="0" applyNumberFormat="1" applyFont="1" applyFill="1" applyBorder="1" applyAlignment="1" applyProtection="1">
      <alignment horizontal="center" vertical="center" wrapText="1"/>
      <protection locked="0"/>
    </xf>
    <xf numFmtId="0" fontId="26" fillId="2" borderId="0" xfId="0" applyFont="1" applyFill="1" applyAlignment="1">
      <alignment horizontal="left" vertical="center" wrapText="1"/>
    </xf>
    <xf numFmtId="0" fontId="12" fillId="2" borderId="0" xfId="0" applyFont="1" applyFill="1" applyAlignment="1">
      <alignment horizontal="left" vertical="top" wrapText="1"/>
    </xf>
    <xf numFmtId="9" fontId="24" fillId="0" borderId="1" xfId="0" applyNumberFormat="1" applyFont="1" applyFill="1" applyBorder="1" applyAlignment="1" applyProtection="1">
      <alignment horizontal="center" vertical="center" wrapText="1"/>
      <protection locked="0"/>
    </xf>
    <xf numFmtId="0" fontId="34" fillId="2" borderId="1"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wrapText="1"/>
      <protection locked="0"/>
    </xf>
    <xf numFmtId="4" fontId="14" fillId="2" borderId="1" xfId="0" applyNumberFormat="1" applyFont="1" applyFill="1" applyBorder="1" applyAlignment="1" applyProtection="1">
      <alignment horizontal="center" vertical="center" wrapText="1"/>
      <protection locked="0"/>
    </xf>
    <xf numFmtId="4" fontId="22" fillId="2" borderId="1" xfId="0" applyNumberFormat="1" applyFont="1" applyFill="1" applyBorder="1" applyAlignment="1" applyProtection="1">
      <alignment horizontal="center" vertical="center" wrapText="1"/>
      <protection locked="0"/>
    </xf>
    <xf numFmtId="1" fontId="14" fillId="0" borderId="0" xfId="0" applyNumberFormat="1" applyFont="1" applyFill="1" applyBorder="1" applyAlignment="1" applyProtection="1">
      <alignment horizontal="right" vertical="center" wrapText="1"/>
      <protection locked="0"/>
    </xf>
    <xf numFmtId="0" fontId="14" fillId="0" borderId="0" xfId="0" applyFont="1" applyFill="1" applyAlignment="1">
      <alignment horizontal="left" vertical="top" wrapText="1"/>
    </xf>
    <xf numFmtId="0" fontId="16" fillId="0" borderId="0" xfId="0" applyFont="1" applyFill="1" applyAlignment="1">
      <alignment horizontal="left" vertical="top" wrapText="1"/>
    </xf>
    <xf numFmtId="0" fontId="16" fillId="0" borderId="0" xfId="0" applyFont="1" applyFill="1" applyAlignment="1">
      <alignment horizontal="left" vertical="center" wrapText="1"/>
    </xf>
    <xf numFmtId="0" fontId="15" fillId="0" borderId="0" xfId="0" applyFont="1" applyFill="1" applyAlignment="1">
      <alignment horizontal="left" vertical="center" wrapText="1"/>
    </xf>
    <xf numFmtId="0" fontId="17" fillId="0" borderId="0" xfId="0" applyFont="1" applyFill="1" applyAlignment="1">
      <alignment horizontal="left" vertical="center" wrapText="1"/>
    </xf>
    <xf numFmtId="0" fontId="25" fillId="0" borderId="1" xfId="0" applyFont="1" applyFill="1" applyBorder="1" applyAlignment="1" applyProtection="1">
      <alignment horizontal="left" vertical="center" wrapText="1"/>
      <protection locked="0"/>
    </xf>
    <xf numFmtId="0" fontId="26" fillId="0" borderId="0" xfId="0" applyFont="1" applyFill="1" applyAlignment="1">
      <alignment horizontal="left" vertical="center" wrapText="1"/>
    </xf>
    <xf numFmtId="0" fontId="12" fillId="0" borderId="1" xfId="0" applyFont="1" applyFill="1" applyBorder="1" applyAlignment="1" applyProtection="1">
      <alignment horizontal="left" vertical="center" wrapText="1"/>
      <protection locked="0"/>
    </xf>
    <xf numFmtId="0" fontId="12" fillId="0" borderId="0" xfId="0" applyFont="1" applyFill="1" applyAlignment="1">
      <alignment horizontal="left" vertical="top" wrapText="1"/>
    </xf>
    <xf numFmtId="0" fontId="34"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locked="0"/>
    </xf>
    <xf numFmtId="0" fontId="27" fillId="0" borderId="0" xfId="0" applyFont="1" applyFill="1" applyAlignment="1">
      <alignment horizontal="left" vertical="center" wrapText="1"/>
    </xf>
    <xf numFmtId="0" fontId="34" fillId="0" borderId="0" xfId="0" applyFont="1" applyFill="1" applyAlignment="1">
      <alignment horizontal="left" vertical="top" wrapText="1"/>
    </xf>
    <xf numFmtId="0" fontId="17" fillId="0" borderId="0" xfId="0" applyFont="1" applyFill="1" applyAlignment="1">
      <alignment horizontal="left" vertical="top" wrapText="1"/>
    </xf>
    <xf numFmtId="0" fontId="13" fillId="0" borderId="0" xfId="0" applyFont="1" applyFill="1" applyAlignment="1">
      <alignment horizontal="justify" wrapText="1"/>
    </xf>
    <xf numFmtId="0" fontId="14" fillId="0" borderId="0" xfId="0" applyFont="1" applyFill="1" applyAlignment="1">
      <alignment horizontal="justify" wrapText="1"/>
    </xf>
    <xf numFmtId="0" fontId="21" fillId="0" borderId="1" xfId="0" applyFont="1" applyFill="1" applyBorder="1" applyAlignment="1" applyProtection="1">
      <alignment horizontal="center" vertical="center" wrapText="1"/>
      <protection locked="0"/>
    </xf>
    <xf numFmtId="0" fontId="21" fillId="0" borderId="1" xfId="0" applyFont="1" applyFill="1" applyBorder="1" applyAlignment="1" applyProtection="1">
      <alignment vertical="center" wrapText="1"/>
      <protection locked="0"/>
    </xf>
    <xf numFmtId="0" fontId="16" fillId="0" borderId="1" xfId="0" applyFont="1" applyFill="1" applyBorder="1" applyAlignment="1" applyProtection="1">
      <alignment vertical="center" wrapText="1"/>
      <protection locked="0"/>
    </xf>
    <xf numFmtId="4" fontId="16" fillId="0" borderId="1" xfId="0" applyNumberFormat="1" applyFont="1" applyFill="1" applyBorder="1" applyAlignment="1" applyProtection="1">
      <alignment horizontal="justify" vertical="top" wrapText="1"/>
      <protection locked="0"/>
    </xf>
    <xf numFmtId="0" fontId="14" fillId="0" borderId="1" xfId="0" applyFont="1" applyFill="1" applyBorder="1" applyAlignment="1" applyProtection="1">
      <alignment vertical="center" wrapText="1"/>
      <protection locked="0"/>
    </xf>
    <xf numFmtId="4" fontId="17"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justify" vertical="center" wrapText="1"/>
      <protection locked="0"/>
    </xf>
    <xf numFmtId="167" fontId="22" fillId="0" borderId="1" xfId="0" applyNumberFormat="1" applyFont="1" applyFill="1" applyBorder="1" applyAlignment="1" applyProtection="1">
      <alignment horizontal="center" vertical="center" wrapText="1"/>
      <protection locked="0"/>
    </xf>
    <xf numFmtId="0" fontId="16" fillId="0" borderId="1" xfId="0" quotePrefix="1" applyFont="1" applyFill="1" applyBorder="1" applyAlignment="1" applyProtection="1">
      <alignment horizontal="center" vertical="center" wrapText="1"/>
      <protection locked="0"/>
    </xf>
    <xf numFmtId="9" fontId="12" fillId="0" borderId="1" xfId="0" applyNumberFormat="1" applyFont="1" applyFill="1" applyBorder="1" applyAlignment="1" applyProtection="1">
      <alignment horizontal="justify" vertical="center" wrapText="1"/>
      <protection locked="0"/>
    </xf>
    <xf numFmtId="10" fontId="12" fillId="0" borderId="1" xfId="0" applyNumberFormat="1" applyFont="1" applyFill="1" applyBorder="1" applyAlignment="1" applyProtection="1">
      <alignment horizontal="justify" vertical="center" wrapText="1"/>
      <protection locked="0"/>
    </xf>
    <xf numFmtId="167" fontId="12" fillId="0" borderId="1" xfId="0" applyNumberFormat="1" applyFont="1" applyFill="1" applyBorder="1" applyAlignment="1" applyProtection="1">
      <alignment horizontal="justify" vertical="center" wrapText="1"/>
      <protection locked="0"/>
    </xf>
    <xf numFmtId="9" fontId="26" fillId="0" borderId="1" xfId="0" applyNumberFormat="1" applyFont="1" applyFill="1" applyBorder="1" applyAlignment="1" applyProtection="1">
      <alignment horizontal="justify" vertical="center" wrapText="1"/>
      <protection locked="0"/>
    </xf>
    <xf numFmtId="9" fontId="27" fillId="0" borderId="1" xfId="0" applyNumberFormat="1" applyFont="1" applyFill="1" applyBorder="1" applyAlignment="1" applyProtection="1">
      <alignment horizontal="justify" vertical="center" wrapText="1"/>
      <protection locked="0"/>
    </xf>
    <xf numFmtId="0" fontId="38"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top" wrapText="1"/>
    </xf>
    <xf numFmtId="0" fontId="14" fillId="0" borderId="1" xfId="0" applyFont="1" applyFill="1" applyBorder="1" applyAlignment="1" applyProtection="1">
      <alignment horizontal="justify" vertical="top" wrapText="1"/>
      <protection locked="0"/>
    </xf>
    <xf numFmtId="4" fontId="14" fillId="0" borderId="0" xfId="0" applyNumberFormat="1" applyFont="1" applyFill="1" applyBorder="1" applyAlignment="1" applyProtection="1">
      <alignment horizontal="right" wrapText="1"/>
      <protection locked="0"/>
    </xf>
    <xf numFmtId="2" fontId="12" fillId="0" borderId="1" xfId="0" applyNumberFormat="1" applyFont="1" applyFill="1" applyBorder="1" applyAlignment="1" applyProtection="1">
      <alignment horizontal="center" vertical="center" wrapText="1"/>
      <protection locked="0"/>
    </xf>
    <xf numFmtId="2" fontId="12" fillId="0" borderId="1" xfId="0" applyNumberFormat="1" applyFont="1" applyFill="1" applyBorder="1" applyAlignment="1" applyProtection="1">
      <alignment horizontal="center" vertical="top" wrapText="1"/>
      <protection locked="0"/>
    </xf>
    <xf numFmtId="9" fontId="12" fillId="0" borderId="1" xfId="0" applyNumberFormat="1" applyFont="1" applyFill="1" applyBorder="1" applyAlignment="1" applyProtection="1">
      <alignment horizontal="center" vertical="top" wrapText="1"/>
      <protection locked="0"/>
    </xf>
    <xf numFmtId="4" fontId="12" fillId="0" borderId="1" xfId="0" applyNumberFormat="1" applyFont="1" applyFill="1" applyBorder="1" applyAlignment="1" applyProtection="1">
      <alignment horizontal="center" vertical="top" wrapText="1"/>
      <protection locked="0"/>
    </xf>
    <xf numFmtId="9" fontId="42" fillId="2" borderId="1" xfId="0" applyNumberFormat="1" applyFont="1" applyFill="1" applyBorder="1" applyAlignment="1" applyProtection="1">
      <alignment horizontal="justify" vertical="center" wrapText="1"/>
      <protection locked="0"/>
    </xf>
    <xf numFmtId="4" fontId="21" fillId="0" borderId="1" xfId="0" applyNumberFormat="1"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justify" vertical="center" wrapText="1"/>
      <protection locked="0"/>
    </xf>
    <xf numFmtId="0" fontId="14" fillId="0" borderId="0" xfId="0" applyFont="1" applyFill="1" applyBorder="1" applyAlignment="1">
      <alignment horizontal="justify" wrapText="1"/>
    </xf>
    <xf numFmtId="4" fontId="14" fillId="0" borderId="0" xfId="0" applyNumberFormat="1" applyFont="1" applyFill="1" applyBorder="1" applyAlignment="1" applyProtection="1">
      <alignment horizontal="justify" vertical="center" wrapText="1"/>
      <protection locked="0"/>
    </xf>
    <xf numFmtId="0" fontId="16" fillId="0" borderId="1" xfId="0" applyFont="1" applyFill="1" applyBorder="1" applyAlignment="1" applyProtection="1">
      <alignment horizontal="justify" vertical="center" wrapText="1"/>
      <protection locked="0"/>
    </xf>
    <xf numFmtId="0" fontId="16" fillId="0" borderId="4" xfId="0" applyFont="1" applyFill="1" applyBorder="1" applyAlignment="1" applyProtection="1">
      <alignment horizontal="justify" vertical="top" wrapText="1"/>
      <protection locked="0"/>
    </xf>
    <xf numFmtId="0" fontId="16" fillId="0" borderId="1" xfId="0" applyNumberFormat="1" applyFont="1" applyFill="1" applyBorder="1" applyAlignment="1" applyProtection="1">
      <alignment horizontal="center" vertical="center" wrapText="1"/>
      <protection locked="0"/>
    </xf>
    <xf numFmtId="4" fontId="24" fillId="2" borderId="1" xfId="0" applyNumberFormat="1" applyFont="1" applyFill="1" applyBorder="1" applyAlignment="1" applyProtection="1">
      <alignment horizontal="center" vertical="center" wrapText="1"/>
      <protection locked="0"/>
    </xf>
    <xf numFmtId="4" fontId="30" fillId="2"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justify" vertical="center" wrapText="1"/>
      <protection locked="0"/>
    </xf>
    <xf numFmtId="0" fontId="22" fillId="0" borderId="1" xfId="0" applyFont="1" applyFill="1" applyBorder="1" applyAlignment="1" applyProtection="1">
      <alignment horizontal="justify" vertical="center" wrapText="1"/>
      <protection locked="0"/>
    </xf>
    <xf numFmtId="0" fontId="16" fillId="0" borderId="1" xfId="0" applyFont="1" applyFill="1" applyBorder="1" applyAlignment="1" applyProtection="1">
      <alignment horizontal="center" vertical="center" wrapText="1"/>
      <protection locked="0"/>
    </xf>
    <xf numFmtId="4" fontId="21" fillId="2" borderId="1" xfId="0" applyNumberFormat="1" applyFont="1" applyFill="1" applyBorder="1" applyAlignment="1" applyProtection="1">
      <alignment horizontal="center" vertical="center" wrapText="1"/>
      <protection locked="0"/>
    </xf>
    <xf numFmtId="4" fontId="44" fillId="0" borderId="1" xfId="0" applyNumberFormat="1" applyFont="1" applyFill="1" applyBorder="1" applyAlignment="1" applyProtection="1">
      <alignment horizontal="center" vertical="center" wrapText="1"/>
      <protection locked="0"/>
    </xf>
    <xf numFmtId="4" fontId="39" fillId="0" borderId="1" xfId="0" applyNumberFormat="1" applyFont="1" applyFill="1" applyBorder="1" applyAlignment="1" applyProtection="1">
      <alignment horizontal="center" vertical="center" wrapText="1"/>
      <protection locked="0"/>
    </xf>
    <xf numFmtId="4" fontId="45" fillId="0" borderId="1" xfId="0" applyNumberFormat="1" applyFont="1" applyFill="1" applyBorder="1" applyAlignment="1" applyProtection="1">
      <alignment horizontal="center" vertical="center" wrapText="1"/>
      <protection locked="0"/>
    </xf>
    <xf numFmtId="9" fontId="45" fillId="0" borderId="1" xfId="0" applyNumberFormat="1" applyFont="1" applyFill="1" applyBorder="1" applyAlignment="1" applyProtection="1">
      <alignment horizontal="center" vertical="center" wrapText="1"/>
      <protection locked="0"/>
    </xf>
    <xf numFmtId="167" fontId="45" fillId="0" borderId="1" xfId="0" applyNumberFormat="1" applyFont="1" applyFill="1" applyBorder="1" applyAlignment="1" applyProtection="1">
      <alignment horizontal="center" vertical="center" wrapText="1"/>
      <protection locked="0"/>
    </xf>
    <xf numFmtId="4" fontId="44" fillId="2" borderId="1" xfId="0" applyNumberFormat="1" applyFont="1" applyFill="1" applyBorder="1" applyAlignment="1" applyProtection="1">
      <alignment horizontal="center" vertical="center" wrapText="1"/>
      <protection locked="0"/>
    </xf>
    <xf numFmtId="9" fontId="44" fillId="2" borderId="1" xfId="0" applyNumberFormat="1" applyFont="1" applyFill="1" applyBorder="1" applyAlignment="1" applyProtection="1">
      <alignment horizontal="center" vertical="center" wrapText="1"/>
      <protection locked="0"/>
    </xf>
    <xf numFmtId="9" fontId="22" fillId="2" borderId="1" xfId="0" applyNumberFormat="1" applyFont="1" applyFill="1" applyBorder="1" applyAlignment="1" applyProtection="1">
      <alignment horizontal="center" vertical="center" wrapText="1"/>
      <protection locked="0"/>
    </xf>
    <xf numFmtId="9" fontId="44" fillId="0" borderId="1" xfId="0" applyNumberFormat="1" applyFont="1" applyFill="1" applyBorder="1" applyAlignment="1" applyProtection="1">
      <alignment horizontal="center" vertical="center" wrapText="1"/>
      <protection locked="0"/>
    </xf>
    <xf numFmtId="2" fontId="45" fillId="0" borderId="1" xfId="0" applyNumberFormat="1" applyFont="1" applyFill="1" applyBorder="1" applyAlignment="1" applyProtection="1">
      <alignment horizontal="center" vertical="center" wrapText="1"/>
      <protection locked="0"/>
    </xf>
    <xf numFmtId="2" fontId="22" fillId="0" borderId="1" xfId="0" applyNumberFormat="1" applyFont="1" applyFill="1" applyBorder="1" applyAlignment="1" applyProtection="1">
      <alignment horizontal="center" vertical="center" wrapText="1"/>
      <protection locked="0"/>
    </xf>
    <xf numFmtId="43" fontId="22" fillId="0" borderId="1" xfId="0" applyNumberFormat="1" applyFont="1" applyFill="1" applyBorder="1" applyAlignment="1" applyProtection="1">
      <alignment horizontal="center" vertical="center" wrapText="1"/>
      <protection locked="0"/>
    </xf>
    <xf numFmtId="0" fontId="22" fillId="0" borderId="1" xfId="0" applyNumberFormat="1" applyFont="1" applyFill="1" applyBorder="1" applyAlignment="1" applyProtection="1">
      <alignment horizontal="center" vertical="center" wrapText="1"/>
      <protection locked="0"/>
    </xf>
    <xf numFmtId="0" fontId="45" fillId="0" borderId="1" xfId="0" applyFont="1" applyFill="1" applyBorder="1" applyAlignment="1" applyProtection="1">
      <alignment horizontal="justify" vertical="center" wrapText="1"/>
      <protection locked="0"/>
    </xf>
    <xf numFmtId="0" fontId="44" fillId="2" borderId="1" xfId="0" applyFont="1" applyFill="1" applyBorder="1" applyAlignment="1" applyProtection="1">
      <alignment horizontal="justify" vertical="center" wrapText="1"/>
      <protection locked="0"/>
    </xf>
    <xf numFmtId="0" fontId="22" fillId="2" borderId="1" xfId="0" applyFont="1" applyFill="1" applyBorder="1" applyAlignment="1" applyProtection="1">
      <alignment horizontal="justify" vertical="center" wrapText="1"/>
      <protection locked="0"/>
    </xf>
    <xf numFmtId="0" fontId="44" fillId="0" borderId="1" xfId="0" applyFont="1" applyFill="1" applyBorder="1" applyAlignment="1" applyProtection="1">
      <alignment horizontal="justify" vertical="center" wrapText="1"/>
      <protection locked="0"/>
    </xf>
    <xf numFmtId="49" fontId="45" fillId="0" borderId="1" xfId="0" applyNumberFormat="1" applyFont="1" applyFill="1" applyBorder="1" applyAlignment="1" applyProtection="1">
      <alignment horizontal="center" vertical="center" wrapText="1"/>
      <protection locked="0"/>
    </xf>
    <xf numFmtId="49" fontId="21" fillId="0" borderId="1" xfId="0" applyNumberFormat="1" applyFont="1" applyFill="1" applyBorder="1" applyAlignment="1" applyProtection="1">
      <alignment horizontal="center" vertical="center" wrapText="1"/>
      <protection locked="0"/>
    </xf>
    <xf numFmtId="49" fontId="44" fillId="2" borderId="1" xfId="0" applyNumberFormat="1" applyFont="1" applyFill="1" applyBorder="1" applyAlignment="1" applyProtection="1">
      <alignment horizontal="center" vertical="center" wrapText="1"/>
      <protection locked="0"/>
    </xf>
    <xf numFmtId="49" fontId="44" fillId="0" borderId="1" xfId="0" applyNumberFormat="1" applyFont="1" applyFill="1" applyBorder="1" applyAlignment="1" applyProtection="1">
      <alignment horizontal="center" vertical="center" wrapText="1"/>
      <protection locked="0"/>
    </xf>
    <xf numFmtId="49" fontId="46" fillId="0" borderId="1" xfId="0" applyNumberFormat="1" applyFont="1" applyFill="1" applyBorder="1" applyAlignment="1" applyProtection="1">
      <alignment horizontal="center" vertical="center" wrapText="1"/>
      <protection locked="0"/>
    </xf>
    <xf numFmtId="9" fontId="16" fillId="2" borderId="1" xfId="0" applyNumberFormat="1" applyFont="1" applyFill="1" applyBorder="1" applyAlignment="1" applyProtection="1">
      <alignment horizontal="center" vertical="center" wrapText="1"/>
      <protection locked="0"/>
    </xf>
    <xf numFmtId="4" fontId="23" fillId="2" borderId="1" xfId="0" applyNumberFormat="1" applyFont="1" applyFill="1" applyBorder="1" applyAlignment="1" applyProtection="1">
      <alignment horizontal="center" vertical="center" wrapText="1"/>
      <protection locked="0"/>
    </xf>
    <xf numFmtId="0" fontId="36" fillId="3" borderId="0" xfId="0" applyFont="1" applyFill="1" applyAlignment="1">
      <alignment horizontal="left" vertical="center" wrapText="1"/>
    </xf>
    <xf numFmtId="0" fontId="33" fillId="3" borderId="0" xfId="0" applyFont="1" applyFill="1" applyAlignment="1">
      <alignment horizontal="left" vertical="center" wrapText="1"/>
    </xf>
    <xf numFmtId="0" fontId="15" fillId="3" borderId="0" xfId="0" applyFont="1" applyFill="1" applyAlignment="1">
      <alignment horizontal="left" vertical="center" wrapText="1"/>
    </xf>
    <xf numFmtId="0" fontId="22" fillId="0" borderId="1" xfId="0" applyFont="1" applyFill="1" applyBorder="1" applyAlignment="1" applyProtection="1">
      <alignment horizontal="justify" vertical="center" wrapText="1"/>
      <protection locked="0"/>
    </xf>
    <xf numFmtId="9" fontId="39" fillId="0" borderId="1" xfId="0" applyNumberFormat="1" applyFont="1" applyFill="1" applyBorder="1" applyAlignment="1" applyProtection="1">
      <alignment horizontal="center" vertical="center" wrapText="1"/>
      <protection locked="0"/>
    </xf>
    <xf numFmtId="0" fontId="22" fillId="0" borderId="0" xfId="0" applyFont="1" applyFill="1" applyAlignment="1">
      <alignment wrapText="1"/>
    </xf>
    <xf numFmtId="0" fontId="14" fillId="0" borderId="1" xfId="0" applyFont="1" applyFill="1" applyBorder="1" applyAlignment="1" applyProtection="1">
      <alignment horizontal="justify" vertical="center" wrapText="1"/>
      <protection locked="0"/>
    </xf>
    <xf numFmtId="0" fontId="22" fillId="0" borderId="1" xfId="0" applyFont="1" applyFill="1" applyBorder="1" applyAlignment="1" applyProtection="1">
      <alignment horizontal="justify" vertical="center" wrapText="1"/>
      <protection locked="0"/>
    </xf>
    <xf numFmtId="0" fontId="16" fillId="0" borderId="1" xfId="0" applyFont="1" applyFill="1" applyBorder="1" applyAlignment="1" applyProtection="1">
      <alignment horizontal="center" vertical="center" wrapText="1"/>
      <protection locked="0"/>
    </xf>
    <xf numFmtId="0" fontId="37" fillId="0" borderId="1" xfId="0" applyFont="1" applyFill="1" applyBorder="1" applyAlignment="1" applyProtection="1">
      <alignment horizontal="left" vertical="center" wrapText="1"/>
      <protection locked="0"/>
    </xf>
    <xf numFmtId="167" fontId="44" fillId="0" borderId="1" xfId="0" applyNumberFormat="1" applyFont="1" applyFill="1" applyBorder="1" applyAlignment="1" applyProtection="1">
      <alignment horizontal="center" vertical="center" wrapText="1"/>
      <protection locked="0"/>
    </xf>
    <xf numFmtId="4" fontId="14" fillId="0" borderId="0" xfId="0" applyNumberFormat="1" applyFont="1" applyFill="1" applyAlignment="1">
      <alignment horizontal="left" vertical="top" wrapText="1"/>
    </xf>
    <xf numFmtId="0" fontId="14" fillId="0" borderId="0" xfId="0" applyFont="1" applyFill="1" applyAlignment="1">
      <alignment horizontal="left" vertical="center" wrapText="1"/>
    </xf>
    <xf numFmtId="0" fontId="14" fillId="0" borderId="0" xfId="0" applyFont="1" applyFill="1" applyBorder="1" applyAlignment="1">
      <alignment horizontal="left" vertical="center" wrapText="1"/>
    </xf>
    <xf numFmtId="4" fontId="16" fillId="0" borderId="0" xfId="0" applyNumberFormat="1" applyFont="1" applyFill="1" applyAlignment="1">
      <alignment horizontal="left" vertical="center" wrapText="1"/>
    </xf>
    <xf numFmtId="9" fontId="31" fillId="0" borderId="1" xfId="0" applyNumberFormat="1" applyFont="1" applyFill="1" applyBorder="1" applyAlignment="1" applyProtection="1">
      <alignment horizontal="center" vertical="center" wrapText="1"/>
      <protection locked="0"/>
    </xf>
    <xf numFmtId="4" fontId="21" fillId="0" borderId="1" xfId="0" applyNumberFormat="1" applyFont="1" applyFill="1" applyBorder="1" applyAlignment="1" applyProtection="1">
      <alignment vertical="center" wrapText="1"/>
      <protection locked="0"/>
    </xf>
    <xf numFmtId="4" fontId="16" fillId="0" borderId="4" xfId="0" applyNumberFormat="1" applyFont="1" applyFill="1" applyBorder="1" applyAlignment="1" applyProtection="1">
      <alignment horizontal="center" vertical="center" wrapText="1"/>
      <protection locked="0"/>
    </xf>
    <xf numFmtId="9" fontId="21" fillId="0" borderId="4" xfId="0" applyNumberFormat="1"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justify" vertical="center" wrapText="1"/>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justify" vertical="center" wrapText="1"/>
      <protection locked="0"/>
    </xf>
    <xf numFmtId="0" fontId="16" fillId="0" borderId="1" xfId="0" applyFont="1" applyFill="1" applyBorder="1" applyAlignment="1" applyProtection="1">
      <alignment horizontal="justify" vertical="top" wrapText="1"/>
      <protection locked="0"/>
    </xf>
    <xf numFmtId="0" fontId="21" fillId="0" borderId="4" xfId="0" applyFont="1" applyFill="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justify" vertical="center" wrapText="1"/>
      <protection locked="0"/>
    </xf>
    <xf numFmtId="9" fontId="14" fillId="0" borderId="1" xfId="0" applyNumberFormat="1" applyFont="1" applyFill="1" applyBorder="1" applyAlignment="1" applyProtection="1">
      <alignment horizontal="justify" vertical="top" wrapText="1"/>
      <protection locked="0"/>
    </xf>
    <xf numFmtId="0" fontId="22" fillId="0" borderId="1" xfId="0" applyFont="1" applyFill="1" applyBorder="1" applyAlignment="1" applyProtection="1">
      <alignment horizontal="justify" vertical="top" wrapText="1"/>
      <protection locked="0"/>
    </xf>
    <xf numFmtId="0" fontId="22" fillId="0" borderId="1" xfId="0" applyFont="1" applyFill="1" applyBorder="1" applyAlignment="1" applyProtection="1">
      <alignment horizontal="justify" vertical="center" wrapText="1"/>
      <protection locked="0"/>
    </xf>
    <xf numFmtId="0" fontId="16" fillId="0" borderId="1"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justify" vertical="top" wrapText="1"/>
      <protection locked="0"/>
    </xf>
    <xf numFmtId="0" fontId="14" fillId="2" borderId="1" xfId="0" applyFont="1" applyFill="1" applyBorder="1" applyAlignment="1" applyProtection="1">
      <alignment horizontal="justify" vertical="top" wrapText="1"/>
      <protection locked="0"/>
    </xf>
    <xf numFmtId="0" fontId="21" fillId="0" borderId="4" xfId="0" applyFont="1" applyFill="1" applyBorder="1" applyAlignment="1" applyProtection="1">
      <alignment horizontal="justify" vertical="center" wrapText="1"/>
      <protection locked="0"/>
    </xf>
    <xf numFmtId="0" fontId="21" fillId="0" borderId="3" xfId="0" applyFont="1" applyFill="1" applyBorder="1" applyAlignment="1" applyProtection="1">
      <alignment horizontal="justify" vertical="center" wrapText="1"/>
      <protection locked="0"/>
    </xf>
    <xf numFmtId="4" fontId="21" fillId="0" borderId="4" xfId="0" applyNumberFormat="1" applyFont="1" applyFill="1" applyBorder="1" applyAlignment="1" applyProtection="1">
      <alignment horizontal="center" vertical="center" wrapText="1"/>
      <protection locked="0"/>
    </xf>
    <xf numFmtId="4" fontId="21" fillId="0" borderId="3" xfId="0" applyNumberFormat="1" applyFont="1" applyFill="1" applyBorder="1" applyAlignment="1" applyProtection="1">
      <alignment horizontal="center" vertical="center" wrapText="1"/>
      <protection locked="0"/>
    </xf>
    <xf numFmtId="9" fontId="22" fillId="0" borderId="4" xfId="0" applyNumberFormat="1" applyFont="1" applyFill="1" applyBorder="1" applyAlignment="1" applyProtection="1">
      <alignment horizontal="center" vertical="center" wrapText="1"/>
      <protection locked="0"/>
    </xf>
    <xf numFmtId="9" fontId="22" fillId="0" borderId="3" xfId="0" applyNumberFormat="1" applyFont="1" applyFill="1" applyBorder="1" applyAlignment="1" applyProtection="1">
      <alignment horizontal="center" vertical="center" wrapText="1"/>
      <protection locked="0"/>
    </xf>
    <xf numFmtId="4" fontId="24" fillId="2" borderId="4" xfId="0" applyNumberFormat="1" applyFont="1" applyFill="1" applyBorder="1" applyAlignment="1" applyProtection="1">
      <alignment horizontal="center" vertical="center" wrapText="1"/>
      <protection locked="0"/>
    </xf>
    <xf numFmtId="4" fontId="24" fillId="2" borderId="3" xfId="0" applyNumberFormat="1" applyFont="1" applyFill="1" applyBorder="1" applyAlignment="1" applyProtection="1">
      <alignment horizontal="center" vertical="center" wrapText="1"/>
      <protection locked="0"/>
    </xf>
    <xf numFmtId="4" fontId="16" fillId="0" borderId="4" xfId="0" applyNumberFormat="1" applyFont="1" applyFill="1" applyBorder="1" applyAlignment="1" applyProtection="1">
      <alignment horizontal="center" vertical="center" wrapText="1"/>
      <protection locked="0"/>
    </xf>
    <xf numFmtId="4" fontId="16" fillId="0" borderId="3" xfId="0" applyNumberFormat="1"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justify" vertical="center" wrapText="1"/>
      <protection locked="0"/>
    </xf>
    <xf numFmtId="0" fontId="16" fillId="0" borderId="2" xfId="0" applyFont="1" applyFill="1" applyBorder="1" applyAlignment="1" applyProtection="1">
      <alignment horizontal="justify" vertical="center" wrapText="1"/>
      <protection locked="0"/>
    </xf>
    <xf numFmtId="0" fontId="16" fillId="0" borderId="3" xfId="0" applyFont="1" applyFill="1" applyBorder="1" applyAlignment="1" applyProtection="1">
      <alignment horizontal="justify" vertical="center" wrapText="1"/>
      <protection locked="0"/>
    </xf>
    <xf numFmtId="4" fontId="16" fillId="0" borderId="2" xfId="0" applyNumberFormat="1" applyFont="1" applyFill="1" applyBorder="1" applyAlignment="1" applyProtection="1">
      <alignment horizontal="center" vertical="center" wrapText="1"/>
      <protection locked="0"/>
    </xf>
    <xf numFmtId="0" fontId="13" fillId="0" borderId="0" xfId="0" quotePrefix="1" applyFont="1" applyFill="1" applyBorder="1" applyAlignment="1" applyProtection="1">
      <alignment horizontal="center" vertical="center" wrapText="1"/>
      <protection locked="0"/>
    </xf>
    <xf numFmtId="164" fontId="12"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4" fontId="12" fillId="0" borderId="1" xfId="0" applyNumberFormat="1" applyFont="1" applyFill="1" applyBorder="1" applyAlignment="1" applyProtection="1">
      <alignment horizontal="center" vertical="center" wrapText="1"/>
      <protection locked="0"/>
    </xf>
    <xf numFmtId="4" fontId="12" fillId="0" borderId="1" xfId="0" quotePrefix="1"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2" fontId="12" fillId="0" borderId="1" xfId="0" applyNumberFormat="1"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164" fontId="12" fillId="0" borderId="1" xfId="0" quotePrefix="1" applyNumberFormat="1"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top" wrapText="1"/>
      <protection locked="0"/>
    </xf>
    <xf numFmtId="0" fontId="23" fillId="0" borderId="1" xfId="0" applyFont="1" applyFill="1" applyBorder="1" applyAlignment="1" applyProtection="1">
      <alignment horizontal="justify" vertical="top" wrapText="1"/>
      <protection locked="0"/>
    </xf>
    <xf numFmtId="0" fontId="39" fillId="0" borderId="1" xfId="0" applyFont="1" applyFill="1" applyBorder="1" applyAlignment="1" applyProtection="1">
      <alignment horizontal="justify" vertical="top" wrapText="1"/>
      <protection locked="0"/>
    </xf>
    <xf numFmtId="0" fontId="50" fillId="0" borderId="1" xfId="0" applyFont="1" applyFill="1" applyBorder="1" applyAlignment="1" applyProtection="1">
      <alignment horizontal="left" vertical="top" wrapText="1"/>
      <protection locked="0"/>
    </xf>
    <xf numFmtId="0" fontId="23" fillId="0" borderId="1"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top" wrapText="1"/>
      <protection locked="0"/>
    </xf>
    <xf numFmtId="0" fontId="39" fillId="2" borderId="1" xfId="0" applyFont="1" applyFill="1" applyBorder="1" applyAlignment="1" applyProtection="1">
      <alignment horizontal="justify" vertical="top" wrapText="1"/>
      <protection locked="0"/>
    </xf>
    <xf numFmtId="9" fontId="24" fillId="0" borderId="4" xfId="0" applyNumberFormat="1" applyFont="1" applyFill="1" applyBorder="1" applyAlignment="1" applyProtection="1">
      <alignment horizontal="center" vertical="center" wrapText="1"/>
      <protection locked="0"/>
    </xf>
    <xf numFmtId="9" fontId="24" fillId="0" borderId="3" xfId="0" applyNumberFormat="1" applyFont="1" applyFill="1" applyBorder="1" applyAlignment="1" applyProtection="1">
      <alignment horizontal="center" vertical="center" wrapText="1"/>
      <protection locked="0"/>
    </xf>
    <xf numFmtId="4" fontId="21" fillId="0" borderId="1" xfId="0" applyNumberFormat="1" applyFont="1" applyFill="1" applyBorder="1" applyAlignment="1" applyProtection="1">
      <alignment horizontal="center" vertical="center" wrapText="1"/>
      <protection locked="0"/>
    </xf>
    <xf numFmtId="9" fontId="27" fillId="0" borderId="1" xfId="0" applyNumberFormat="1" applyFont="1" applyFill="1" applyBorder="1" applyAlignment="1" applyProtection="1">
      <alignment horizontal="center" vertical="center" wrapText="1"/>
      <protection locked="0"/>
    </xf>
    <xf numFmtId="0" fontId="23" fillId="0" borderId="4" xfId="0" applyFont="1" applyFill="1" applyBorder="1" applyAlignment="1" applyProtection="1">
      <alignment horizontal="justify" vertical="top" wrapText="1"/>
      <protection locked="0"/>
    </xf>
    <xf numFmtId="0" fontId="14" fillId="0" borderId="2" xfId="0" applyFont="1" applyFill="1" applyBorder="1" applyAlignment="1" applyProtection="1">
      <alignment horizontal="justify" vertical="top" wrapText="1"/>
      <protection locked="0"/>
    </xf>
    <xf numFmtId="0" fontId="14" fillId="0" borderId="3" xfId="0" applyFont="1" applyFill="1" applyBorder="1" applyAlignment="1" applyProtection="1">
      <alignment horizontal="justify" vertical="top" wrapText="1"/>
      <protection locked="0"/>
    </xf>
    <xf numFmtId="0" fontId="47" fillId="0" borderId="1" xfId="0" applyFont="1" applyFill="1" applyBorder="1" applyAlignment="1" applyProtection="1">
      <alignment horizontal="justify" vertical="top" wrapText="1"/>
      <protection locked="0"/>
    </xf>
    <xf numFmtId="0" fontId="14" fillId="0" borderId="4" xfId="0" applyFont="1" applyFill="1" applyBorder="1" applyAlignment="1" applyProtection="1">
      <alignment horizontal="justify" vertical="top" wrapText="1"/>
      <protection locked="0"/>
    </xf>
    <xf numFmtId="9" fontId="14" fillId="2" borderId="4" xfId="0" applyNumberFormat="1" applyFont="1" applyFill="1" applyBorder="1" applyAlignment="1" applyProtection="1">
      <alignment horizontal="justify" vertical="top" wrapText="1"/>
      <protection locked="0"/>
    </xf>
    <xf numFmtId="9" fontId="14" fillId="2" borderId="2" xfId="0" applyNumberFormat="1" applyFont="1" applyFill="1" applyBorder="1" applyAlignment="1" applyProtection="1">
      <alignment horizontal="justify" vertical="top" wrapText="1"/>
      <protection locked="0"/>
    </xf>
    <xf numFmtId="9" fontId="14" fillId="2" borderId="3" xfId="0" applyNumberFormat="1" applyFont="1" applyFill="1" applyBorder="1" applyAlignment="1" applyProtection="1">
      <alignment horizontal="justify" vertical="top"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CCEC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26" Type="http://schemas.openxmlformats.org/officeDocument/2006/relationships/revisionLog" Target="revisionLog25.xml"/><Relationship Id="rId13" Type="http://schemas.openxmlformats.org/officeDocument/2006/relationships/revisionLog" Target="revisionLog13.xml"/><Relationship Id="rId18" Type="http://schemas.openxmlformats.org/officeDocument/2006/relationships/revisionLog" Target="revisionLog17.xml"/><Relationship Id="rId39" Type="http://schemas.openxmlformats.org/officeDocument/2006/relationships/revisionLog" Target="revisionLog35.xml"/><Relationship Id="rId21" Type="http://schemas.openxmlformats.org/officeDocument/2006/relationships/revisionLog" Target="revisionLog20.xml"/><Relationship Id="rId42" Type="http://schemas.openxmlformats.org/officeDocument/2006/relationships/revisionLog" Target="revisionLog38.xml"/><Relationship Id="rId47" Type="http://schemas.openxmlformats.org/officeDocument/2006/relationships/revisionLog" Target="revisionLog43.xml"/><Relationship Id="rId63" Type="http://schemas.openxmlformats.org/officeDocument/2006/relationships/revisionLog" Target="revisionLog59.xml"/><Relationship Id="rId68" Type="http://schemas.openxmlformats.org/officeDocument/2006/relationships/revisionLog" Target="revisionLog64.xml"/><Relationship Id="rId34" Type="http://schemas.openxmlformats.org/officeDocument/2006/relationships/revisionLog" Target="revisionLog32.xml"/><Relationship Id="rId50" Type="http://schemas.openxmlformats.org/officeDocument/2006/relationships/revisionLog" Target="revisionLog46.xml"/><Relationship Id="rId55" Type="http://schemas.openxmlformats.org/officeDocument/2006/relationships/revisionLog" Target="revisionLog51.xml"/><Relationship Id="rId76" Type="http://schemas.openxmlformats.org/officeDocument/2006/relationships/revisionLog" Target="revisionLog72.xml"/><Relationship Id="rId84" Type="http://schemas.openxmlformats.org/officeDocument/2006/relationships/revisionLog" Target="revisionLog1.xml"/><Relationship Id="rId89" Type="http://schemas.openxmlformats.org/officeDocument/2006/relationships/revisionLog" Target="revisionLog83.xml"/><Relationship Id="rId7" Type="http://schemas.openxmlformats.org/officeDocument/2006/relationships/revisionLog" Target="revisionLog7.xml"/><Relationship Id="rId71" Type="http://schemas.openxmlformats.org/officeDocument/2006/relationships/revisionLog" Target="revisionLog67.xml"/><Relationship Id="rId16" Type="http://schemas.openxmlformats.org/officeDocument/2006/relationships/revisionLog" Target="revisionLog15.xml"/><Relationship Id="rId2" Type="http://schemas.openxmlformats.org/officeDocument/2006/relationships/revisionLog" Target="revisionLog2.xml"/><Relationship Id="rId29" Type="http://schemas.openxmlformats.org/officeDocument/2006/relationships/revisionLog" Target="revisionLog28.xml"/><Relationship Id="rId11" Type="http://schemas.openxmlformats.org/officeDocument/2006/relationships/revisionLog" Target="revisionLog1111.xml"/><Relationship Id="rId32" Type="http://schemas.openxmlformats.org/officeDocument/2006/relationships/revisionLog" Target="revisionLog31.xml"/><Relationship Id="rId37" Type="http://schemas.openxmlformats.org/officeDocument/2006/relationships/revisionLog" Target="revisionLog33.xml"/><Relationship Id="rId53" Type="http://schemas.openxmlformats.org/officeDocument/2006/relationships/revisionLog" Target="revisionLog49.xml"/><Relationship Id="rId58" Type="http://schemas.openxmlformats.org/officeDocument/2006/relationships/revisionLog" Target="revisionLog54.xml"/><Relationship Id="rId74" Type="http://schemas.openxmlformats.org/officeDocument/2006/relationships/revisionLog" Target="revisionLog70.xml"/><Relationship Id="rId79" Type="http://schemas.openxmlformats.org/officeDocument/2006/relationships/revisionLog" Target="revisionLog75.xml"/><Relationship Id="rId24" Type="http://schemas.openxmlformats.org/officeDocument/2006/relationships/revisionLog" Target="revisionLog23.xml"/><Relationship Id="rId40" Type="http://schemas.openxmlformats.org/officeDocument/2006/relationships/revisionLog" Target="revisionLog36.xml"/><Relationship Id="rId45" Type="http://schemas.openxmlformats.org/officeDocument/2006/relationships/revisionLog" Target="revisionLog41.xml"/><Relationship Id="rId66" Type="http://schemas.openxmlformats.org/officeDocument/2006/relationships/revisionLog" Target="revisionLog62.xml"/><Relationship Id="rId87" Type="http://schemas.openxmlformats.org/officeDocument/2006/relationships/revisionLog" Target="revisionLog81.xml"/><Relationship Id="rId5" Type="http://schemas.openxmlformats.org/officeDocument/2006/relationships/revisionLog" Target="revisionLog5.xml"/><Relationship Id="rId61" Type="http://schemas.openxmlformats.org/officeDocument/2006/relationships/revisionLog" Target="revisionLog57.xml"/><Relationship Id="rId82" Type="http://schemas.openxmlformats.org/officeDocument/2006/relationships/revisionLog" Target="revisionLog78.xml"/><Relationship Id="rId19" Type="http://schemas.openxmlformats.org/officeDocument/2006/relationships/revisionLog" Target="revisionLog18.xml"/><Relationship Id="rId14" Type="http://schemas.openxmlformats.org/officeDocument/2006/relationships/revisionLog" Target="revisionLog141.xml"/><Relationship Id="rId22" Type="http://schemas.openxmlformats.org/officeDocument/2006/relationships/revisionLog" Target="revisionLog21.xml"/><Relationship Id="rId27" Type="http://schemas.openxmlformats.org/officeDocument/2006/relationships/revisionLog" Target="revisionLog26.xml"/><Relationship Id="rId30" Type="http://schemas.openxmlformats.org/officeDocument/2006/relationships/revisionLog" Target="revisionLog29.xml"/><Relationship Id="rId35" Type="http://schemas.openxmlformats.org/officeDocument/2006/relationships/revisionLog" Target="revisionLog110.xml"/><Relationship Id="rId43" Type="http://schemas.openxmlformats.org/officeDocument/2006/relationships/revisionLog" Target="revisionLog39.xml"/><Relationship Id="rId48" Type="http://schemas.openxmlformats.org/officeDocument/2006/relationships/revisionLog" Target="revisionLog44.xml"/><Relationship Id="rId56" Type="http://schemas.openxmlformats.org/officeDocument/2006/relationships/revisionLog" Target="revisionLog52.xml"/><Relationship Id="rId64" Type="http://schemas.openxmlformats.org/officeDocument/2006/relationships/revisionLog" Target="revisionLog60.xml"/><Relationship Id="rId69" Type="http://schemas.openxmlformats.org/officeDocument/2006/relationships/revisionLog" Target="revisionLog65.xml"/><Relationship Id="rId77" Type="http://schemas.openxmlformats.org/officeDocument/2006/relationships/revisionLog" Target="revisionLog73.xml"/><Relationship Id="rId4" Type="http://schemas.openxmlformats.org/officeDocument/2006/relationships/revisionLog" Target="revisionLog4.xml"/><Relationship Id="rId9" Type="http://schemas.openxmlformats.org/officeDocument/2006/relationships/revisionLog" Target="revisionLog9.xml"/><Relationship Id="rId8" Type="http://schemas.openxmlformats.org/officeDocument/2006/relationships/revisionLog" Target="revisionLog8.xml"/><Relationship Id="rId51" Type="http://schemas.openxmlformats.org/officeDocument/2006/relationships/revisionLog" Target="revisionLog47.xml"/><Relationship Id="rId72" Type="http://schemas.openxmlformats.org/officeDocument/2006/relationships/revisionLog" Target="revisionLog68.xml"/><Relationship Id="rId80" Type="http://schemas.openxmlformats.org/officeDocument/2006/relationships/revisionLog" Target="revisionLog76.xml"/><Relationship Id="rId85" Type="http://schemas.openxmlformats.org/officeDocument/2006/relationships/revisionLog" Target="revisionLog79.xml"/><Relationship Id="rId3" Type="http://schemas.openxmlformats.org/officeDocument/2006/relationships/revisionLog" Target="revisionLog3.xml"/><Relationship Id="rId12" Type="http://schemas.openxmlformats.org/officeDocument/2006/relationships/revisionLog" Target="revisionLog12.xml"/><Relationship Id="rId17" Type="http://schemas.openxmlformats.org/officeDocument/2006/relationships/revisionLog" Target="revisionLog16.xml"/><Relationship Id="rId25" Type="http://schemas.openxmlformats.org/officeDocument/2006/relationships/revisionLog" Target="revisionLog24.xml"/><Relationship Id="rId33" Type="http://schemas.openxmlformats.org/officeDocument/2006/relationships/revisionLog" Target="revisionLog11.xml"/><Relationship Id="rId38" Type="http://schemas.openxmlformats.org/officeDocument/2006/relationships/revisionLog" Target="revisionLog34.xml"/><Relationship Id="rId46" Type="http://schemas.openxmlformats.org/officeDocument/2006/relationships/revisionLog" Target="revisionLog42.xml"/><Relationship Id="rId59" Type="http://schemas.openxmlformats.org/officeDocument/2006/relationships/revisionLog" Target="revisionLog55.xml"/><Relationship Id="rId67" Type="http://schemas.openxmlformats.org/officeDocument/2006/relationships/revisionLog" Target="revisionLog63.xml"/><Relationship Id="rId20" Type="http://schemas.openxmlformats.org/officeDocument/2006/relationships/revisionLog" Target="revisionLog19.xml"/><Relationship Id="rId41" Type="http://schemas.openxmlformats.org/officeDocument/2006/relationships/revisionLog" Target="revisionLog37.xml"/><Relationship Id="rId54" Type="http://schemas.openxmlformats.org/officeDocument/2006/relationships/revisionLog" Target="revisionLog50.xml"/><Relationship Id="rId62" Type="http://schemas.openxmlformats.org/officeDocument/2006/relationships/revisionLog" Target="revisionLog58.xml"/><Relationship Id="rId70" Type="http://schemas.openxmlformats.org/officeDocument/2006/relationships/revisionLog" Target="revisionLog66.xml"/><Relationship Id="rId75" Type="http://schemas.openxmlformats.org/officeDocument/2006/relationships/revisionLog" Target="revisionLog71.xml"/><Relationship Id="rId83" Type="http://schemas.openxmlformats.org/officeDocument/2006/relationships/revisionLog" Target="revisionLog14.xml"/><Relationship Id="rId88" Type="http://schemas.openxmlformats.org/officeDocument/2006/relationships/revisionLog" Target="revisionLog82.xml"/><Relationship Id="rId1" Type="http://schemas.openxmlformats.org/officeDocument/2006/relationships/revisionLog" Target="revisionLog111.xml"/><Relationship Id="rId6" Type="http://schemas.openxmlformats.org/officeDocument/2006/relationships/revisionLog" Target="revisionLog6.xml"/><Relationship Id="rId15" Type="http://schemas.openxmlformats.org/officeDocument/2006/relationships/revisionLog" Target="revisionLog142.xml"/><Relationship Id="rId23" Type="http://schemas.openxmlformats.org/officeDocument/2006/relationships/revisionLog" Target="revisionLog22.xml"/><Relationship Id="rId28" Type="http://schemas.openxmlformats.org/officeDocument/2006/relationships/revisionLog" Target="revisionLog27.xml"/><Relationship Id="rId36" Type="http://schemas.openxmlformats.org/officeDocument/2006/relationships/revisionLog" Target="revisionLog112.xml"/><Relationship Id="rId49" Type="http://schemas.openxmlformats.org/officeDocument/2006/relationships/revisionLog" Target="revisionLog45.xml"/><Relationship Id="rId57" Type="http://schemas.openxmlformats.org/officeDocument/2006/relationships/revisionLog" Target="revisionLog53.xml"/><Relationship Id="rId10" Type="http://schemas.openxmlformats.org/officeDocument/2006/relationships/revisionLog" Target="revisionLog10.xml"/><Relationship Id="rId31" Type="http://schemas.openxmlformats.org/officeDocument/2006/relationships/revisionLog" Target="revisionLog30.xml"/><Relationship Id="rId44" Type="http://schemas.openxmlformats.org/officeDocument/2006/relationships/revisionLog" Target="revisionLog40.xml"/><Relationship Id="rId52" Type="http://schemas.openxmlformats.org/officeDocument/2006/relationships/revisionLog" Target="revisionLog48.xml"/><Relationship Id="rId60" Type="http://schemas.openxmlformats.org/officeDocument/2006/relationships/revisionLog" Target="revisionLog56.xml"/><Relationship Id="rId65" Type="http://schemas.openxmlformats.org/officeDocument/2006/relationships/revisionLog" Target="revisionLog61.xml"/><Relationship Id="rId73" Type="http://schemas.openxmlformats.org/officeDocument/2006/relationships/revisionLog" Target="revisionLog69.xml"/><Relationship Id="rId78" Type="http://schemas.openxmlformats.org/officeDocument/2006/relationships/revisionLog" Target="revisionLog74.xml"/><Relationship Id="rId81" Type="http://schemas.openxmlformats.org/officeDocument/2006/relationships/revisionLog" Target="revisionLog77.xml"/><Relationship Id="rId86" Type="http://schemas.openxmlformats.org/officeDocument/2006/relationships/revisionLog" Target="revisionLog8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C9C93B2-CB7A-402A-8E94-BB42623AB5E3}" diskRevisions="1" revisionId="701" version="89">
  <header guid="{90AA6152-F1BC-45C9-9D4F-7771E79C05CC}" dateTime="2016-11-03T14:00:32" maxSheetId="2" userName="Рогожина Ольга Сергеевна" r:id="rId1">
    <sheetIdMap count="1">
      <sheetId val="1"/>
    </sheetIdMap>
  </header>
  <header guid="{D5447C40-5B28-4974-9A2C-3F5B655E36B4}" dateTime="2016-11-03T14:02:37" maxSheetId="2" userName="Рогожина Ольга Сергеевна" r:id="rId2">
    <sheetIdMap count="1">
      <sheetId val="1"/>
    </sheetIdMap>
  </header>
  <header guid="{6BF24F7C-55F7-4A8C-B39C-BFEE2627A525}" dateTime="2016-11-03T14:03:09" maxSheetId="2" userName="Рогожина Ольга Сергеевна" r:id="rId3">
    <sheetIdMap count="1">
      <sheetId val="1"/>
    </sheetIdMap>
  </header>
  <header guid="{BB67D9D5-DC9F-45E2-8663-9D11F431BEF8}" dateTime="2016-11-03T14:05:20" maxSheetId="2" userName="Рогожина Ольга Сергеевна" r:id="rId4" minRId="9">
    <sheetIdMap count="1">
      <sheetId val="1"/>
    </sheetIdMap>
  </header>
  <header guid="{1598D659-C2CA-43FD-BC7C-7025AA096B56}" dateTime="2016-11-03T14:06:50" maxSheetId="2" userName="Денисова Евгения Юрьевна" r:id="rId5" minRId="14">
    <sheetIdMap count="1">
      <sheetId val="1"/>
    </sheetIdMap>
  </header>
  <header guid="{F0A1977F-F365-4582-9986-212CBF6C0D4C}" dateTime="2016-11-03T14:06:31" maxSheetId="2" userName="kou" r:id="rId6">
    <sheetIdMap count="1">
      <sheetId val="1"/>
    </sheetIdMap>
  </header>
  <header guid="{7ADFB8E5-ABAD-4048-9208-93A2CD657AFE}" dateTime="2016-11-03T14:07:04" maxSheetId="2" userName="kou" r:id="rId7">
    <sheetIdMap count="1">
      <sheetId val="1"/>
    </sheetIdMap>
  </header>
  <header guid="{63E8F294-FBE7-4DF1-99DA-2AC3F4886F7D}" dateTime="2016-11-03T14:16:34" maxSheetId="2" userName="Денисова Евгения Юрьевна" r:id="rId8" minRId="24">
    <sheetIdMap count="1">
      <sheetId val="1"/>
    </sheetIdMap>
  </header>
  <header guid="{BD319456-91B6-483C-9930-9C67233D6838}" dateTime="2016-11-03T14:16:41" maxSheetId="2" userName="Денисова Евгения Юрьевна" r:id="rId9">
    <sheetIdMap count="1">
      <sheetId val="1"/>
    </sheetIdMap>
  </header>
  <header guid="{E04F0C02-24A6-4276-9048-6F03DBC0593A}" dateTime="2016-11-03T14:18:43" maxSheetId="2" userName="Рогожина Ольга Сергеевна" r:id="rId10">
    <sheetIdMap count="1">
      <sheetId val="1"/>
    </sheetIdMap>
  </header>
  <header guid="{8B8F6156-08DD-4567-AF9F-323002A07360}" dateTime="2016-11-03T14:31:40" maxSheetId="2" userName="Денисова Евгения Юрьевна" r:id="rId11" minRId="29">
    <sheetIdMap count="1">
      <sheetId val="1"/>
    </sheetIdMap>
  </header>
  <header guid="{5C6B129B-2158-4245-814A-AA90F24C6A20}" dateTime="2016-11-03T14:34:01" maxSheetId="2" userName="Литвинчук Екатерина Николаевна" r:id="rId12" minRId="30">
    <sheetIdMap count="1">
      <sheetId val="1"/>
    </sheetIdMap>
  </header>
  <header guid="{2BC7DC07-D28E-4CBC-B3F4-7BE5E1AC821F}" dateTime="2016-11-03T14:45:15" maxSheetId="2" userName="Шулепова Ольга Анатольевна" r:id="rId13" minRId="35" maxRId="36">
    <sheetIdMap count="1">
      <sheetId val="1"/>
    </sheetIdMap>
  </header>
  <header guid="{2F12A95C-39EB-467C-A443-52849E598FB5}" dateTime="2016-11-03T14:51:43" maxSheetId="2" userName="Литвинчук Екатерина Николаевна" r:id="rId14" minRId="41">
    <sheetIdMap count="1">
      <sheetId val="1"/>
    </sheetIdMap>
  </header>
  <header guid="{BDDE9B02-A2C4-440C-B08C-B7311C273EC4}" dateTime="2016-11-03T14:53:51" maxSheetId="2" userName="kaa" r:id="rId15" minRId="42">
    <sheetIdMap count="1">
      <sheetId val="1"/>
    </sheetIdMap>
  </header>
  <header guid="{22238B25-4ABB-4145-996F-A51CAF1F5260}" dateTime="2016-11-03T15:10:06" maxSheetId="2" userName="Рогожина Ольга Сергеевна" r:id="rId16">
    <sheetIdMap count="1">
      <sheetId val="1"/>
    </sheetIdMap>
  </header>
  <header guid="{314B4D1B-D821-4C66-B1FC-AAB2AF3F6549}" dateTime="2016-11-03T15:11:48" maxSheetId="2" userName="Шулепова Ольга Анатольевна" r:id="rId17" minRId="51">
    <sheetIdMap count="1">
      <sheetId val="1"/>
    </sheetIdMap>
  </header>
  <header guid="{FBB13F55-1975-49B5-AF10-24C01299B29D}" dateTime="2016-11-03T15:17:01" maxSheetId="2" userName="Рогожина Ольга Сергеевна" r:id="rId18" minRId="56" maxRId="247">
    <sheetIdMap count="1">
      <sheetId val="1"/>
    </sheetIdMap>
  </header>
  <header guid="{5C39BE66-5129-46EB-9251-482C796FF4F1}" dateTime="2016-11-03T15:17:51" maxSheetId="2" userName="Рогожина Ольга Сергеевна" r:id="rId19" minRId="252" maxRId="436">
    <sheetIdMap count="1">
      <sheetId val="1"/>
    </sheetIdMap>
  </header>
  <header guid="{E168D6F3-4560-45CD-9CFE-F3E70C17F980}" dateTime="2016-11-03T15:17:48" maxSheetId="2" userName="Шулепова Ольга Анатольевна" r:id="rId20" minRId="437" maxRId="438">
    <sheetIdMap count="1">
      <sheetId val="1"/>
    </sheetIdMap>
  </header>
  <header guid="{D0D9425D-1652-4138-BD98-3603969DAA5B}" dateTime="2016-11-03T15:19:11" maxSheetId="2" userName="Рогожина Ольга Сергеевна" r:id="rId21">
    <sheetIdMap count="1">
      <sheetId val="1"/>
    </sheetIdMap>
  </header>
  <header guid="{6A0C73D8-823C-4065-826F-2247DE58B8A0}" dateTime="2016-11-03T15:19:46" maxSheetId="2" userName="Шулепова Ольга Анатольевна" r:id="rId22" minRId="443">
    <sheetIdMap count="1">
      <sheetId val="1"/>
    </sheetIdMap>
  </header>
  <header guid="{D1A24630-EF53-4834-9A6A-F95D401E8B30}" dateTime="2016-11-03T15:44:20" maxSheetId="2" userName="Рогожина Ольга Сергеевна" r:id="rId23" minRId="444">
    <sheetIdMap count="1">
      <sheetId val="1"/>
    </sheetIdMap>
  </header>
  <header guid="{39A7B7D8-9C32-46C9-9A23-76E255149FCE}" dateTime="2016-11-03T15:47:02" maxSheetId="2" userName="Шулепова Ольга Анатольевна" r:id="rId24" minRId="449">
    <sheetIdMap count="1">
      <sheetId val="1"/>
    </sheetIdMap>
  </header>
  <header guid="{F6EA8E82-B241-4A2B-BED0-83D3624C0C22}" dateTime="2016-11-03T15:51:24" maxSheetId="2" userName="Денисова Евгения Юрьевна" r:id="rId25" minRId="450">
    <sheetIdMap count="1">
      <sheetId val="1"/>
    </sheetIdMap>
  </header>
  <header guid="{C774F150-BF4E-49E4-8F57-198EE88727AD}" dateTime="2016-11-03T15:56:15" maxSheetId="2" userName="Рогожина Ольга Сергеевна" r:id="rId26">
    <sheetIdMap count="1">
      <sheetId val="1"/>
    </sheetIdMap>
  </header>
  <header guid="{634BEE5F-844D-4425-8D93-705EDC4B126F}" dateTime="2016-11-03T15:59:51" maxSheetId="2" userName="Рогожина Ольга Сергеевна" r:id="rId27">
    <sheetIdMap count="1">
      <sheetId val="1"/>
    </sheetIdMap>
  </header>
  <header guid="{5072D27D-A182-4523-A621-4F62D4241498}" dateTime="2016-11-03T16:01:22" maxSheetId="2" userName="Рогожина Ольга Сергеевна" r:id="rId28">
    <sheetIdMap count="1">
      <sheetId val="1"/>
    </sheetIdMap>
  </header>
  <header guid="{53CE8C5E-30D7-45DA-9EC0-267E054A71B3}" dateTime="2016-11-03T16:04:20" maxSheetId="2" userName="Денисова Евгения Юрьевна" r:id="rId29" minRId="463" maxRId="464">
    <sheetIdMap count="1">
      <sheetId val="1"/>
    </sheetIdMap>
  </header>
  <header guid="{090D88A2-DBE3-443C-91F4-6FFFFC36EE3C}" dateTime="2016-11-03T16:11:17" maxSheetId="2" userName="Денисова Евгения Юрьевна" r:id="rId30" minRId="465" maxRId="466">
    <sheetIdMap count="1">
      <sheetId val="1"/>
    </sheetIdMap>
  </header>
  <header guid="{521A289D-589B-4D89-9644-4C051D9D1948}" dateTime="2016-11-03T16:12:34" maxSheetId="2" userName="Рогожина Ольга Сергеевна" r:id="rId31">
    <sheetIdMap count="1">
      <sheetId val="1"/>
    </sheetIdMap>
  </header>
  <header guid="{ACA4561D-72E6-4A05-892C-E6D3ADBC9976}" dateTime="2016-11-03T16:12:44" maxSheetId="2" userName="Денисова Евгения Юрьевна" r:id="rId32">
    <sheetIdMap count="1">
      <sheetId val="1"/>
    </sheetIdMap>
  </header>
  <header guid="{0CB1D964-53E0-4A34-BFD3-A42BF8090CF0}" dateTime="2016-11-03T16:13:10" maxSheetId="2" userName="kaa" r:id="rId33" minRId="475">
    <sheetIdMap count="1">
      <sheetId val="1"/>
    </sheetIdMap>
  </header>
  <header guid="{FDCB9FF2-144D-4E12-871D-7BD3E3B5F8A5}" dateTime="2016-11-03T16:14:35" maxSheetId="2" userName="Рогожина Ольга Сергеевна" r:id="rId34" minRId="480">
    <sheetIdMap count="1">
      <sheetId val="1"/>
    </sheetIdMap>
  </header>
  <header guid="{53D36D2C-2747-4698-B5E5-F32C22A6F711}" dateTime="2016-11-03T16:14:39" maxSheetId="2" userName="kaa" r:id="rId35" minRId="481">
    <sheetIdMap count="1">
      <sheetId val="1"/>
    </sheetIdMap>
  </header>
  <header guid="{8228F732-27D4-48D4-B0D5-F5F33DC8D234}" dateTime="2016-11-03T16:15:01" maxSheetId="2" userName="kaa" r:id="rId36">
    <sheetIdMap count="1">
      <sheetId val="1"/>
    </sheetIdMap>
  </header>
  <header guid="{5DFBDA1A-63F2-42FB-AF77-C3D7EF7A56B1}" dateTime="2016-11-03T16:17:11" maxSheetId="2" userName="Рогожина Ольга Сергеевна" r:id="rId37" minRId="490">
    <sheetIdMap count="1">
      <sheetId val="1"/>
    </sheetIdMap>
  </header>
  <header guid="{B170B403-7876-4DC9-815E-762DBD64A689}" dateTime="2016-11-03T16:19:04" maxSheetId="2" userName="Рогожина Ольга Сергеевна" r:id="rId38" minRId="491">
    <sheetIdMap count="1">
      <sheetId val="1"/>
    </sheetIdMap>
  </header>
  <header guid="{61699589-CE10-4603-A0C0-1B2AD2A62E03}" dateTime="2016-11-03T16:21:31" maxSheetId="2" userName="Рогожина Ольга Сергеевна" r:id="rId39">
    <sheetIdMap count="1">
      <sheetId val="1"/>
    </sheetIdMap>
  </header>
  <header guid="{15E7223F-C740-4920-984B-9C8D75BE6304}" dateTime="2016-11-06T15:02:18" maxSheetId="2" userName="Минакова Оксана Сергеевна" r:id="rId40" minRId="500">
    <sheetIdMap count="1">
      <sheetId val="1"/>
    </sheetIdMap>
  </header>
  <header guid="{D867A740-1231-4704-995C-15E9C329021D}" dateTime="2016-11-06T15:04:09" maxSheetId="2" userName="Минакова Оксана Сергеевна" r:id="rId41" minRId="505">
    <sheetIdMap count="1">
      <sheetId val="1"/>
    </sheetIdMap>
  </header>
  <header guid="{327B0F07-8779-44D3-AE72-C9EFEC5658E6}" dateTime="2016-11-06T15:11:13" maxSheetId="2" userName="Минакова Оксана Сергеевна" r:id="rId42" minRId="506">
    <sheetIdMap count="1">
      <sheetId val="1"/>
    </sheetIdMap>
  </header>
  <header guid="{C985B016-7148-4B67-89D1-AAFC4D633D47}" dateTime="2016-11-06T15:13:54" maxSheetId="2" userName="Минакова Оксана Сергеевна" r:id="rId43" minRId="507">
    <sheetIdMap count="1">
      <sheetId val="1"/>
    </sheetIdMap>
  </header>
  <header guid="{A7131673-3A4F-4B3A-8A9D-0733DF407F29}" dateTime="2016-11-06T15:14:29" maxSheetId="2" userName="Минакова Оксана Сергеевна" r:id="rId44">
    <sheetIdMap count="1">
      <sheetId val="1"/>
    </sheetIdMap>
  </header>
  <header guid="{F796BFE3-B232-4C65-83CA-E8265F55921A}" dateTime="2016-11-06T15:17:03" maxSheetId="2" userName="Минакова Оксана Сергеевна" r:id="rId45">
    <sheetIdMap count="1">
      <sheetId val="1"/>
    </sheetIdMap>
  </header>
  <header guid="{161AB220-42F6-4EBB-8488-1298B2ED17D8}" dateTime="2016-11-06T15:20:51" maxSheetId="2" userName="Минакова Оксана Сергеевна" r:id="rId46" minRId="522">
    <sheetIdMap count="1">
      <sheetId val="1"/>
    </sheetIdMap>
  </header>
  <header guid="{FFB8CC84-D1E8-47B1-BFFD-894CA37A1E94}" dateTime="2016-11-06T15:23:12" maxSheetId="2" userName="Минакова Оксана Сергеевна" r:id="rId47" minRId="523">
    <sheetIdMap count="1">
      <sheetId val="1"/>
    </sheetIdMap>
  </header>
  <header guid="{F2468401-AB8A-4B05-8C73-DA2A113EB08C}" dateTime="2016-11-06T15:24:56" maxSheetId="2" userName="Минакова Оксана Сергеевна" r:id="rId48" minRId="529">
    <sheetIdMap count="1">
      <sheetId val="1"/>
    </sheetIdMap>
  </header>
  <header guid="{E4D159F0-CE25-4A8A-9EE3-33708F5DB3BB}" dateTime="2016-11-06T15:25:02" maxSheetId="2" userName="Минакова Оксана Сергеевна" r:id="rId49">
    <sheetIdMap count="1">
      <sheetId val="1"/>
    </sheetIdMap>
  </header>
  <header guid="{74B5E1BA-479E-40A7-8A57-104869C038B8}" dateTime="2016-11-06T15:25:36" maxSheetId="2" userName="Минакова Оксана Сергеевна" r:id="rId50">
    <sheetIdMap count="1">
      <sheetId val="1"/>
    </sheetIdMap>
  </header>
  <header guid="{C1D5BD40-E4A3-4640-B982-F8E63D905DAD}" dateTime="2016-11-06T15:26:48" maxSheetId="2" userName="Минакова Оксана Сергеевна" r:id="rId51" minRId="540">
    <sheetIdMap count="1">
      <sheetId val="1"/>
    </sheetIdMap>
  </header>
  <header guid="{4A6F1836-CF68-4AAD-A26C-55CA6A1436F3}" dateTime="2016-11-06T15:31:39" maxSheetId="2" userName="Минакова Оксана Сергеевна" r:id="rId52" minRId="541">
    <sheetIdMap count="1">
      <sheetId val="1"/>
    </sheetIdMap>
  </header>
  <header guid="{AD7D8BE3-9C75-4FB2-B112-EB699528092A}" dateTime="2016-11-06T15:32:32" maxSheetId="2" userName="Минакова Оксана Сергеевна" r:id="rId53">
    <sheetIdMap count="1">
      <sheetId val="1"/>
    </sheetIdMap>
  </header>
  <header guid="{9CF7AD7C-F29E-4222-8D0A-ACEB271FBDD0}" dateTime="2016-11-06T15:33:28" maxSheetId="2" userName="Минакова Оксана Сергеевна" r:id="rId54" minRId="552">
    <sheetIdMap count="1">
      <sheetId val="1"/>
    </sheetIdMap>
  </header>
  <header guid="{1213A585-5547-4978-8FD1-AC91B35AB833}" dateTime="2016-11-06T15:34:18" maxSheetId="2" userName="Минакова Оксана Сергеевна" r:id="rId55" minRId="553">
    <sheetIdMap count="1">
      <sheetId val="1"/>
    </sheetIdMap>
  </header>
  <header guid="{17AC90F9-D2B9-49EE-9D2E-D2567F5F042E}" dateTime="2016-11-06T15:34:56" maxSheetId="2" userName="Минакова Оксана Сергеевна" r:id="rId56" minRId="559">
    <sheetIdMap count="1">
      <sheetId val="1"/>
    </sheetIdMap>
  </header>
  <header guid="{C007733C-8752-4F8C-B37A-872AB1C6B80C}" dateTime="2016-11-06T15:35:27" maxSheetId="2" userName="Минакова Оксана Сергеевна" r:id="rId57" minRId="560">
    <sheetIdMap count="1">
      <sheetId val="1"/>
    </sheetIdMap>
  </header>
  <header guid="{9708FFEE-AB72-4913-A71E-FFC201316DCD}" dateTime="2016-11-06T15:36:22" maxSheetId="2" userName="Минакова Оксана Сергеевна" r:id="rId58" minRId="561">
    <sheetIdMap count="1">
      <sheetId val="1"/>
    </sheetIdMap>
  </header>
  <header guid="{EEB9735D-B894-4B4A-9FA3-E4053DC9060A}" dateTime="2016-11-06T15:38:38" maxSheetId="2" userName="Минакова Оксана Сергеевна" r:id="rId59" minRId="567">
    <sheetIdMap count="1">
      <sheetId val="1"/>
    </sheetIdMap>
  </header>
  <header guid="{F3373022-58AF-44E0-B0C9-73DB3106E6C2}" dateTime="2016-11-06T15:38:54" maxSheetId="2" userName="Минакова Оксана Сергеевна" r:id="rId60">
    <sheetIdMap count="1">
      <sheetId val="1"/>
    </sheetIdMap>
  </header>
  <header guid="{A1130ADC-1128-4C68-9FED-079A87A5BF01}" dateTime="2016-11-06T15:41:59" maxSheetId="2" userName="Минакова Оксана Сергеевна" r:id="rId61" minRId="578">
    <sheetIdMap count="1">
      <sheetId val="1"/>
    </sheetIdMap>
  </header>
  <header guid="{F55D1EAF-5AE6-4C4C-9779-58514118224D}" dateTime="2016-11-06T15:43:22" maxSheetId="2" userName="Минакова Оксана Сергеевна" r:id="rId62" minRId="584">
    <sheetIdMap count="1">
      <sheetId val="1"/>
    </sheetIdMap>
  </header>
  <header guid="{AEA3D1CD-7936-4EE2-BD61-D1F04FAB59C1}" dateTime="2016-11-06T15:45:09" maxSheetId="2" userName="Минакова Оксана Сергеевна" r:id="rId63" minRId="585" maxRId="588">
    <sheetIdMap count="1">
      <sheetId val="1"/>
    </sheetIdMap>
  </header>
  <header guid="{A41EB5A5-A9C0-4ECD-ABAC-7B593F69D047}" dateTime="2016-11-06T15:46:23" maxSheetId="2" userName="Минакова Оксана Сергеевна" r:id="rId64">
    <sheetIdMap count="1">
      <sheetId val="1"/>
    </sheetIdMap>
  </header>
  <header guid="{C795C509-7E2C-4542-81F9-E05F39BA9472}" dateTime="2016-11-06T15:47:33" maxSheetId="2" userName="Минакова Оксана Сергеевна" r:id="rId65">
    <sheetIdMap count="1">
      <sheetId val="1"/>
    </sheetIdMap>
  </header>
  <header guid="{B959E2D0-4B1A-45D4-8603-2B691EDDBCD6}" dateTime="2016-11-06T15:48:04" maxSheetId="2" userName="Минакова Оксана Сергеевна" r:id="rId66">
    <sheetIdMap count="1">
      <sheetId val="1"/>
    </sheetIdMap>
  </header>
  <header guid="{202A5871-8C82-46F6-8AD2-F171C5C56850}" dateTime="2016-11-06T15:48:45" maxSheetId="2" userName="Минакова Оксана Сергеевна" r:id="rId67" minRId="609">
    <sheetIdMap count="1">
      <sheetId val="1"/>
    </sheetIdMap>
  </header>
  <header guid="{9040BA7F-692F-4AAC-80DA-417120A3B90F}" dateTime="2016-11-06T15:49:18" maxSheetId="2" userName="Минакова Оксана Сергеевна" r:id="rId68">
    <sheetIdMap count="1">
      <sheetId val="1"/>
    </sheetIdMap>
  </header>
  <header guid="{1B82A160-3BB0-45DE-8AEC-583693302D48}" dateTime="2016-11-06T15:49:42" maxSheetId="2" userName="Минакова Оксана Сергеевна" r:id="rId69">
    <sheetIdMap count="1">
      <sheetId val="1"/>
    </sheetIdMap>
  </header>
  <header guid="{D003C79A-E49E-4F7A-890A-D823C4425705}" dateTime="2016-11-06T15:49:47" maxSheetId="2" userName="Минакова Оксана Сергеевна" r:id="rId70" minRId="625">
    <sheetIdMap count="1">
      <sheetId val="1"/>
    </sheetIdMap>
  </header>
  <header guid="{7DA4E965-A151-40C1-B176-B61E2E14AB0D}" dateTime="2016-11-06T15:52:24" maxSheetId="2" userName="Минакова Оксана Сергеевна" r:id="rId71" minRId="626">
    <sheetIdMap count="1">
      <sheetId val="1"/>
    </sheetIdMap>
  </header>
  <header guid="{685A8F76-040E-4DA0-9C4E-57FFC7910B09}" dateTime="2016-11-06T15:53:51" maxSheetId="2" userName="Минакова Оксана Сергеевна" r:id="rId72">
    <sheetIdMap count="1">
      <sheetId val="1"/>
    </sheetIdMap>
  </header>
  <header guid="{8B800613-A88D-4083-80FB-710F79C610F6}" dateTime="2016-11-06T15:54:10" maxSheetId="2" userName="Минакова Оксана Сергеевна" r:id="rId73">
    <sheetIdMap count="1">
      <sheetId val="1"/>
    </sheetIdMap>
  </header>
  <header guid="{6340F275-C0A1-4D0A-BD72-51D013FA0B38}" dateTime="2016-11-06T15:54:27" maxSheetId="2" userName="Минакова Оксана Сергеевна" r:id="rId74">
    <sheetIdMap count="1">
      <sheetId val="1"/>
    </sheetIdMap>
  </header>
  <header guid="{39DECEAA-AC35-4684-B307-5E640DB70F8C}" dateTime="2016-11-06T15:59:28" maxSheetId="2" userName="Минакова Оксана Сергеевна" r:id="rId75" minRId="642" maxRId="643">
    <sheetIdMap count="1">
      <sheetId val="1"/>
    </sheetIdMap>
  </header>
  <header guid="{B1187ADF-A90C-41C2-99BC-11AB2874DE6C}" dateTime="2016-11-06T16:00:22" maxSheetId="2" userName="Минакова Оксана Сергеевна" r:id="rId76" minRId="644">
    <sheetIdMap count="1">
      <sheetId val="1"/>
    </sheetIdMap>
  </header>
  <header guid="{338D0BE7-61C4-4AFC-9E28-48792F028568}" dateTime="2016-11-06T16:05:17" maxSheetId="2" userName="Минакова Оксана Сергеевна" r:id="rId77" minRId="645" maxRId="646">
    <sheetIdMap count="1">
      <sheetId val="1"/>
    </sheetIdMap>
  </header>
  <header guid="{F460DB40-8FDA-488E-BC5C-5AE4E5D4D41C}" dateTime="2016-11-06T16:05:51" maxSheetId="2" userName="Минакова Оксана Сергеевна" r:id="rId78" minRId="652">
    <sheetIdMap count="1">
      <sheetId val="1"/>
    </sheetIdMap>
  </header>
  <header guid="{C7E65D8E-61DD-4CFD-A06A-590002A8BEE5}" dateTime="2016-11-06T16:06:47" maxSheetId="2" userName="Минакова Оксана Сергеевна" r:id="rId79">
    <sheetIdMap count="1">
      <sheetId val="1"/>
    </sheetIdMap>
  </header>
  <header guid="{8E923F4B-EA35-45AF-BDFC-32507B007A84}" dateTime="2016-11-06T16:12:16" maxSheetId="2" userName="Минакова Оксана Сергеевна" r:id="rId80" minRId="658">
    <sheetIdMap count="1">
      <sheetId val="1"/>
    </sheetIdMap>
  </header>
  <header guid="{B3E7D6A7-B691-4E15-A20B-37F3CDD6F1D2}" dateTime="2016-11-06T16:12:44" maxSheetId="2" userName="Минакова Оксана Сергеевна" r:id="rId81" minRId="659">
    <sheetIdMap count="1">
      <sheetId val="1"/>
    </sheetIdMap>
  </header>
  <header guid="{E34C203B-FB3F-41E0-94C3-523EABB476D8}" dateTime="2016-11-06T16:16:13" maxSheetId="2" userName="Минакова Оксана Сергеевна" r:id="rId82" minRId="665">
    <sheetIdMap count="1">
      <sheetId val="1"/>
    </sheetIdMap>
  </header>
  <header guid="{07CDFC05-E9F1-4B3E-A650-4868BDF249E6}" dateTime="2016-11-07T13:42:14" maxSheetId="2" userName="perevoschikova_av" r:id="rId83" minRId="666" maxRId="667">
    <sheetIdMap count="1">
      <sheetId val="1"/>
    </sheetIdMap>
  </header>
  <header guid="{79BA40DA-E613-4AFA-86AB-AB558A620FF2}" dateTime="2016-11-07T14:11:49" maxSheetId="2" userName="perevoschikova_av" r:id="rId84">
    <sheetIdMap count="1">
      <sheetId val="1"/>
    </sheetIdMap>
  </header>
  <header guid="{79348C78-E7BE-40E5-AF93-E35794A83821}" dateTime="2016-11-07T15:20:00" maxSheetId="2" userName="Шулепова Ольга Анатольевна" r:id="rId85" minRId="678" maxRId="679">
    <sheetIdMap count="1">
      <sheetId val="1"/>
    </sheetIdMap>
  </header>
  <header guid="{7AEB557D-E24A-42FA-B234-A6B95B928129}" dateTime="2016-11-07T17:00:06" maxSheetId="2" userName="Шулепова Ольга Анатольевна" r:id="rId86" minRId="684" maxRId="685">
    <sheetIdMap count="1">
      <sheetId val="1"/>
    </sheetIdMap>
  </header>
  <header guid="{944B195D-74AF-47D0-8F12-95117F1993B5}" dateTime="2016-11-07T19:25:30" maxSheetId="2" userName="Шулепова Ольга Анатольевна" r:id="rId87">
    <sheetIdMap count="1">
      <sheetId val="1"/>
    </sheetIdMap>
  </header>
  <header guid="{FED1841C-9096-4ED8-934D-8630EC6F77EA}" dateTime="2016-11-14T14:41:45" maxSheetId="2" userName="Вершинина Мария Игоревна" r:id="rId88">
    <sheetIdMap count="1">
      <sheetId val="1"/>
    </sheetIdMap>
  </header>
  <header guid="{6C9C93B2-CB7A-402A-8E94-BB42623AB5E3}" dateTime="2016-11-14T14:51:32" maxSheetId="2" userName="Вершинина Мария Игоревна" r:id="rId89">
    <sheetIdMap count="1">
      <sheetId val="1"/>
    </sheetIdMap>
  </header>
</headers>
</file>

<file path=xl/revisions/revisionLog1.xml><?xml version="1.0" encoding="utf-8"?>
<revisions xmlns="http://schemas.openxmlformats.org/spreadsheetml/2006/main" xmlns:r="http://schemas.openxmlformats.org/officeDocument/2006/relationships">
  <rcv guid="{649E5CE3-4976-49D9-83DA-4E57FFC714BF}" action="delete"/>
  <rdn rId="0" localSheetId="1" customView="1" name="Z_649E5CE3_4976_49D9_83DA_4E57FFC714BF_.wvu.PrintArea" hidden="1" oldHidden="1">
    <formula>'на 01.11.2016'!$A$1:$P$197</formula>
    <oldFormula>'на 01.11.2016'!$A$1:$P$197</oldFormula>
  </rdn>
  <rdn rId="0" localSheetId="1" customView="1" name="Z_649E5CE3_4976_49D9_83DA_4E57FFC714BF_.wvu.PrintTitles" hidden="1" oldHidden="1">
    <formula>'на 01.11.2016'!$5:$8</formula>
    <oldFormula>'на 01.11.2016'!$5:$8</oldFormula>
  </rdn>
  <rdn rId="0" localSheetId="1" customView="1" name="Z_649E5CE3_4976_49D9_83DA_4E57FFC714BF_.wvu.Rows" hidden="1" oldHidden="1">
    <formula>'на 01.11.2016'!$16:$16,'на 01.11.2016'!$18:$18,'на 01.11.2016'!$20:$20,'на 01.11.2016'!$28:$28,'на 01.11.2016'!$31:$31,'на 01.11.2016'!$35:$35,'на 01.11.2016'!$41:$42,'на 01.11.2016'!$44:$44,'на 01.11.2016'!$48:$48,'на 01.11.2016'!$50:$50,'на 01.11.2016'!$52:$54,'на 01.11.2016'!$59:$60,'на 01.11.2016'!$68:$68,'на 01.11.2016'!$74:$74,'на 01.11.2016'!$79:$80,'на 01.11.2016'!$82:$82,'на 01.11.2016'!$85:$86,'на 01.11.2016'!$88:$88,'на 01.11.2016'!$92:$92,'на 01.11.2016'!$94:$94,'на 01.11.2016'!$98:$98,'на 01.11.2016'!$100:$100,'на 01.11.2016'!$103:$104,'на 01.11.2016'!$109:$110,'на 01.11.2016'!$115:$116,'на 01.11.2016'!$118:$118,'на 01.11.2016'!$120:$122,'на 01.11.2016'!$125:$128,'на 01.11.2016'!$132:$134,'на 01.11.2016'!$137:$140,'на 01.11.2016'!$143:$143,'на 01.11.2016'!$146:$146,'на 01.11.2016'!$154:$154,'на 01.11.2016'!$156:$160,'на 01.11.2016'!$162:$166,'на 01.11.2016'!$168:$168,'на 01.11.2016'!$172:$172,'на 01.11.2016'!$175:$175,'на 01.11.2016'!$179:$179,'на 01.11.2016'!$182:$182,'на 01.11.2016'!$185:$186</formula>
    <oldFormula>'на 01.11.2016'!$16:$16,'на 01.11.2016'!$18:$18,'на 01.11.2016'!$20:$20,'на 01.11.2016'!$28:$28,'на 01.11.2016'!$31:$31,'на 01.11.2016'!$35:$35,'на 01.11.2016'!$41:$42,'на 01.11.2016'!$44:$44,'на 01.11.2016'!$48:$48,'на 01.11.2016'!$50:$50,'на 01.11.2016'!$52:$54,'на 01.11.2016'!$59:$60,'на 01.11.2016'!$68:$68,'на 01.11.2016'!$74:$74,'на 01.11.2016'!$79:$80,'на 01.11.2016'!$82:$82,'на 01.11.2016'!$85:$86,'на 01.11.2016'!$88:$88,'на 01.11.2016'!$92:$92,'на 01.11.2016'!$94:$94,'на 01.11.2016'!$98:$98,'на 01.11.2016'!$100:$100,'на 01.11.2016'!$103:$104,'на 01.11.2016'!$109:$110,'на 01.11.2016'!$115:$116,'на 01.11.2016'!$118:$118,'на 01.11.2016'!$120:$122,'на 01.11.2016'!$125:$128,'на 01.11.2016'!$132:$134,'на 01.11.2016'!$137:$140,'на 01.11.2016'!$143:$143,'на 01.11.2016'!$146:$146,'на 01.11.2016'!$154:$154,'на 01.11.2016'!$156:$160,'на 01.11.2016'!$162:$166,'на 01.11.2016'!$168:$168,'на 01.11.2016'!$172:$172,'на 01.11.2016'!$175:$175,'на 01.11.2016'!$179:$179,'на 01.11.2016'!$182:$182,'на 01.11.2016'!$185:$186</oldFormula>
  </rdn>
  <rdn rId="0" localSheetId="1" customView="1" name="Z_649E5CE3_4976_49D9_83DA_4E57FFC714BF_.wvu.Cols" hidden="1" oldHidden="1">
    <formula>'на 01.11.2016'!$C:$E,'на 01.11.2016'!$M:$N</formula>
    <oldFormula>'на 01.11.2016'!$C:$E,'на 01.11.2016'!$M:$N</oldFormula>
  </rdn>
  <rdn rId="0" localSheetId="1" customView="1" name="Z_649E5CE3_4976_49D9_83DA_4E57FFC714BF_.wvu.FilterData" hidden="1" oldHidden="1">
    <formula>'на 01.11.2016'!$A$7:$P$398</formula>
    <oldFormula>'на 01.11.2016'!$A$7:$P$398</oldFormula>
  </rdn>
  <rcv guid="{649E5CE3-4976-49D9-83DA-4E57FFC714BF}"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01.11.2016'!$A$1:$P$194</formula>
    <oldFormula>'на 01.11.2016'!$A$1:$P$194</oldFormula>
  </rdn>
  <rdn rId="0" localSheetId="1" customView="1" name="Z_BEA0FDBA_BB07_4C19_8BBD_5E57EE395C09_.wvu.PrintTitles" hidden="1" oldHidden="1">
    <formula>'на 01.11.2016'!$5:$8</formula>
    <oldFormula>'на 01.11.2016'!$5:$8</oldFormula>
  </rdn>
  <rdn rId="0" localSheetId="1" customView="1" name="Z_BEA0FDBA_BB07_4C19_8BBD_5E57EE395C09_.wvu.Cols" hidden="1" oldHidden="1">
    <formula>'на 01.11.2016'!$C:$E,'на 01.11.2016'!$M:$N</formula>
    <oldFormula>'на 01.11.2016'!$C:$E,'на 01.11.2016'!$M:$N</oldFormula>
  </rdn>
  <rdn rId="0" localSheetId="1" customView="1" name="Z_BEA0FDBA_BB07_4C19_8BBD_5E57EE395C09_.wvu.FilterData" hidden="1" oldHidden="1">
    <formula>'на 01.11.2016'!$A$7:$P$401</formula>
    <oldFormula>'на 01.11.2016'!$A$7:$P$401</oldFormula>
  </rdn>
  <rcv guid="{BEA0FDBA-BB07-4C19-8BBD-5E57EE395C09}" action="add"/>
</revisions>
</file>

<file path=xl/revisions/revisionLog11.xml><?xml version="1.0" encoding="utf-8"?>
<revisions xmlns="http://schemas.openxmlformats.org/spreadsheetml/2006/main" xmlns:r="http://schemas.openxmlformats.org/officeDocument/2006/relationships">
  <rcc rId="475" sId="1">
    <oc r="P29" t="inlineStr">
      <is>
        <r>
          <rPr>
            <u/>
            <sz val="20"/>
            <rFont val="Times New Roman"/>
            <family val="2"/>
            <charset val="204"/>
          </rPr>
          <t>УБУиО, ДГХ</t>
        </r>
        <r>
          <rPr>
            <sz val="20"/>
            <rFont val="Times New Roman"/>
            <family val="2"/>
            <charset val="204"/>
          </rPr>
          <t xml:space="preserve"> По состоянию на 01.11.2016 произведена:
-выплата вознаграждения 192 приемным родителям (количество получателей ежемесячно уточняется) за январь-август 2016 года, выплата производится планомерно в течение всего финансового года; 
-оплата работ по проверке смет и ремонту жилого помещения для детей сирот и детей, оставшихся без попечения родителей по адресу: пр.Комсомольский, 44/2 кв.59 (63,92тыс.руб. - экономия по итогам повторных торгов по выполнению работ по ремонту жилого помещения по адресу ул.Университетская д.25/1 кв.3).
      Расходы на осуществление ремонта жилых помещений, находящихся на территории муниципального образования, единственными собственниками которых либо собственниками долей в которых являются дети-сироты и дети, оставшиеся без попечения родителей, лица из числа детей-сирот и детей, оставшихся без попечения родителей, остальные доли в которых принадлежат на праве собственности детям-сиротам и детям, оставшимся без попечения родителей, лицам из числа детей-сирот и детей, оставшихся без попечения родителей носят заявительный характер, производятся по мере поступления заявлений.
      По состоянию на 01.11.2016 произведена выплата заработной платы за январь-сентября и первую половину октября месяца 2016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  в рамках переданных государственных полномочий по образованию и организации деятельности комиссий по делам несовершеннолетних и защите их прав (10 штатных единиц) и на осуществление деятельности по опеке и попечительству (45 штатных единиц).
     Предоставление денежных средств на оплату жилого помещения и коммунальных услуг детям-сиротам и детям, оставшимся без попечения родителей носит заявительный характер, выплаты производятся по мере поступления заявлений.  
</t>
        </r>
        <r>
          <rPr>
            <u/>
            <sz val="20"/>
            <rFont val="Times New Roman"/>
            <family val="1"/>
            <charset val="204"/>
          </rPr>
          <t>ДАиГ:</t>
        </r>
        <r>
          <rPr>
            <sz val="20"/>
            <rFont val="Times New Roman"/>
            <family val="1"/>
            <charset val="204"/>
          </rPr>
          <t>Аукцион на приобретение квартир для детей сирот в апреле признан несостоявшимся по причине отсутствия заявок на участие. На июньском заседании Думы города по вопросу внесения изменений в бюджет города принято решение  о выделении дополнительных бюджетных ассигнований за счет средств местного бюджета в сумме 15 322,56 тыс.рублей для возможности приобретения жилых помещений.17.08.2016 состоялся аукцион.Заключен муниципальный контракт на приобретение 28 жилых помещений. Произведена предоплата в размере 30 %. Доведены дополнительные средства окружного бюджета в сумме 8683,79 тыс.руб. На заседании Думы города в октябре утверждено выделение дополнительных средств местного бюджета в размере 2736,71 тыс. руб., в ноябре будет объявлен аукцион на приобретение еще 5 квартир.</t>
        </r>
        <r>
          <rPr>
            <sz val="20"/>
            <color rgb="FFFF0000"/>
            <rFont val="Times New Roman"/>
            <family val="1"/>
            <charset val="204"/>
          </rPr>
          <t xml:space="preserve">
</t>
        </r>
        <r>
          <rPr>
            <u/>
            <sz val="20"/>
            <rFont val="Times New Roman"/>
            <family val="1"/>
            <charset val="204"/>
          </rPr>
          <t>ДО:</t>
        </r>
        <r>
          <rPr>
            <sz val="20"/>
            <rFont val="Times New Roman"/>
            <family val="1"/>
            <charset val="204"/>
          </rPr>
          <t xml:space="preserve">Реализация программы осуществляется в плановом режиме в соответствии с заключенным Соглашением.Планируемая экономия 1,65 тыс.руб. будет возвращена в бюджет автономного округа и 22,02 тыс.руб.в местный бюджет; </t>
        </r>
        <r>
          <rPr>
            <sz val="20"/>
            <color rgb="FFFF0000"/>
            <rFont val="Times New Roman"/>
            <family val="1"/>
            <charset val="204"/>
          </rPr>
          <t xml:space="preserve">
</t>
        </r>
        <r>
          <rPr>
            <sz val="20"/>
            <rFont val="Times New Roman"/>
            <family val="1"/>
            <charset val="204"/>
          </rPr>
          <t xml:space="preserve"> УБУиО (</t>
        </r>
        <r>
          <rPr>
            <u/>
            <sz val="20"/>
            <rFont val="Times New Roman"/>
            <family val="1"/>
            <charset val="204"/>
          </rPr>
          <t>ДК):</t>
        </r>
        <r>
          <rPr>
            <sz val="20"/>
            <rFont val="Times New Roman"/>
            <family val="1"/>
            <charset val="204"/>
          </rPr>
          <t>Реализация программы  осуществляется в плановом режиме.  Бюджетные ассигнования будут использованы в полном объеме до конца 2016 года.</t>
        </r>
      </is>
    </oc>
    <nc r="P29" t="inlineStr">
      <is>
        <r>
          <rPr>
            <u/>
            <sz val="20"/>
            <rFont val="Times New Roman"/>
            <family val="2"/>
            <charset val="204"/>
          </rPr>
          <t>УБУиО, ДГХ</t>
        </r>
        <r>
          <rPr>
            <sz val="20"/>
            <rFont val="Times New Roman"/>
            <family val="2"/>
            <charset val="204"/>
          </rPr>
          <t xml:space="preserve"> По состоянию на 01.11.2016 произведена:
-выплата вознаграждения 192 приемным родителям (количество получателей ежемесячно уточняется) за январь-август 2016 года, выплата производится планомерно в течение всего финансового года; 
-оплата работ по проверке смет и ремонту жилого помещения для детей сирот и детей, оставшихся без попечения родителей по адресу: пр.Комсомольский, 44/2 кв.59 (63,92тыс.руб. - экономия по итогам повторных торгов по выполнению работ по ремонту жилого помещения по адресу ул.Университетская д.25/1 кв.3).
      Расходы на осуществление ремонта жилых помещений, находящихся на территории муниципального образования, единственными собственниками которых либо собственниками долей в которых являются дети-сироты и дети, оставшиеся без попечения родителей, лица из числа детей-сирот и детей, оставшихся без попечения родителей, остальные доли в которых принадлежат на праве собственности детям-сиротам и детям, оставшимся без попечения родителей, лицам из числа детей-сирот и детей, оставшихся без попечения родителей носят заявительный характер, производятся по мере поступления заявлений.
      По состоянию на 01.11.2016 произведена выплата заработной платы за январь-сентября и первую половину октября месяца 2016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  в рамках переданных государственных полномочий по образованию и организации деятельности комиссий по делам несовершеннолетних и защите их прав (10 штатных единиц) и на осуществление деятельности по опеке и попечительству (45 штатных единиц).
     Предоставление денежных средств на оплату жилого помещения и коммунальных услуг детям-сиротам и детям, оставшимся без попечения родителей носит заявительный характер, выплаты производятся по мере поступления заявлений.  
</t>
        </r>
        <r>
          <rPr>
            <u/>
            <sz val="20"/>
            <rFont val="Times New Roman"/>
            <family val="1"/>
            <charset val="204"/>
          </rPr>
          <t>ДАиГ:</t>
        </r>
        <r>
          <rPr>
            <sz val="20"/>
            <rFont val="Times New Roman"/>
            <family val="1"/>
            <charset val="204"/>
          </rPr>
          <t>Аукцион на приобретение квартир для детей сирот в апреле признан несостоявшимся по причине отсутствия заявок на участие. На июньском заседании Думы города по вопросу внесения изменений в бюджет города принято решение  о выделении дополнительных бюджетных ассигнований за счет средств местного бюджета в сумме 15 322,56 тыс.рублей для возможности приобретения жилых помещений.17.08.2016 состоялся аукцион.Заключен муниципальный контракт на приобретение 28 жилых помещений. Произведена предоплата в размере 30 %. Доведены дополнительные средства окружного бюджета в сумме 8683,79 тыс.руб. На заседании Думы города в октябре утверждено выделение дополнительных средств местного бюджета в размере 2736,71 тыс. руб., в ноябре будет объявлен аукцион на приобретение еще 5 квартир.</t>
        </r>
        <r>
          <rPr>
            <sz val="20"/>
            <color rgb="FFFF0000"/>
            <rFont val="Times New Roman"/>
            <family val="1"/>
            <charset val="204"/>
          </rPr>
          <t xml:space="preserve">
</t>
        </r>
        <r>
          <rPr>
            <u/>
            <sz val="20"/>
            <rFont val="Times New Roman"/>
            <family val="1"/>
            <charset val="204"/>
          </rPr>
          <t>ДО:</t>
        </r>
        <r>
          <rPr>
            <sz val="20"/>
            <rFont val="Times New Roman"/>
            <family val="1"/>
            <charset val="204"/>
          </rPr>
          <t>Реализация программы осуществляется в плановом режиме в соответствии с заключенным Соглашением.
-22,02 тыс. руб.  сложившаяся в связи с уменьшением количества детодней питания в лагерях, организованных на базе частных организациий (подлежит возврату в местный бюджет.) 
-1,66 тыс. руб. сложившаяся в связи с уменьшением количества детодней питания в лагерях, организованных на базе частных организациий (подлежит возврату в бюджет округа).</t>
        </r>
        <r>
          <rPr>
            <sz val="20"/>
            <color rgb="FFFF0000"/>
            <rFont val="Times New Roman"/>
            <family val="1"/>
            <charset val="204"/>
          </rPr>
          <t xml:space="preserve">
</t>
        </r>
        <r>
          <rPr>
            <sz val="20"/>
            <rFont val="Times New Roman"/>
            <family val="1"/>
            <charset val="204"/>
          </rPr>
          <t xml:space="preserve"> УБУиО (</t>
        </r>
        <r>
          <rPr>
            <u/>
            <sz val="20"/>
            <rFont val="Times New Roman"/>
            <family val="1"/>
            <charset val="204"/>
          </rPr>
          <t>ДК):</t>
        </r>
        <r>
          <rPr>
            <sz val="20"/>
            <rFont val="Times New Roman"/>
            <family val="1"/>
            <charset val="204"/>
          </rPr>
          <t>Реализация программы  осуществляется в плановом режиме.  Бюджетные ассигнования будут использованы в полном объеме до конца 2016 года.</t>
        </r>
      </is>
    </nc>
  </rcc>
  <rcv guid="{7B245AB0-C2AF-4822-BFC4-2399F85856C1}" action="delete"/>
  <rdn rId="0" localSheetId="1" customView="1" name="Z_7B245AB0_C2AF_4822_BFC4_2399F85856C1_.wvu.PrintArea" hidden="1" oldHidden="1">
    <formula>'на 01.11.2016'!$A$1:$P$194</formula>
    <oldFormula>'на 01.11.2016'!$A$1:$P$194</oldFormula>
  </rdn>
  <rdn rId="0" localSheetId="1" customView="1" name="Z_7B245AB0_C2AF_4822_BFC4_2399F85856C1_.wvu.PrintTitles" hidden="1" oldHidden="1">
    <formula>'на 01.11.2016'!$5:$8</formula>
    <oldFormula>'на 01.11.2016'!$5:$8</oldFormula>
  </rdn>
  <rdn rId="0" localSheetId="1" customView="1" name="Z_7B245AB0_C2AF_4822_BFC4_2399F85856C1_.wvu.Cols" hidden="1" oldHidden="1">
    <formula>'на 01.11.2016'!$C:$E,'на 01.11.2016'!$M:$N</formula>
    <oldFormula>'на 01.11.2016'!$C:$E,'на 01.11.2016'!$M:$N</oldFormula>
  </rdn>
  <rdn rId="0" localSheetId="1" customView="1" name="Z_7B245AB0_C2AF_4822_BFC4_2399F85856C1_.wvu.FilterData" hidden="1" oldHidden="1">
    <formula>'на 01.11.2016'!$A$7:$P$401</formula>
    <oldFormula>'на 01.11.2016'!$A$7:$P$401</oldFormula>
  </rdn>
  <rcv guid="{7B245AB0-C2AF-4822-BFC4-2399F85856C1}" action="add"/>
</revisions>
</file>

<file path=xl/revisions/revisionLog110.xml><?xml version="1.0" encoding="utf-8"?>
<revisions xmlns="http://schemas.openxmlformats.org/spreadsheetml/2006/main" xmlns:r="http://schemas.openxmlformats.org/officeDocument/2006/relationships">
  <rcc rId="481" sId="1">
    <oc r="P29" t="inlineStr">
      <is>
        <r>
          <rPr>
            <u/>
            <sz val="20"/>
            <rFont val="Times New Roman"/>
            <family val="2"/>
            <charset val="204"/>
          </rPr>
          <t>УБУиО, ДГХ</t>
        </r>
        <r>
          <rPr>
            <sz val="20"/>
            <rFont val="Times New Roman"/>
            <family val="2"/>
            <charset val="204"/>
          </rPr>
          <t xml:space="preserve"> По состоянию на 01.11.2016 произведена:
-выплата вознаграждения 192 приемным родителям (количество получателей ежемесячно уточняется) за январь-август 2016 года, выплата производится планомерно в течение всего финансового года; 
-оплата работ по проверке смет и ремонту жилого помещения для детей сирот и детей, оставшихся без попечения родителей по адресу: пр.Комсомольский, 44/2 кв.59 (63,92тыс.руб. - экономия по итогам повторных торгов по выполнению работ по ремонту жилого помещения по адресу ул.Университетская д.25/1 кв.3).
      Расходы на осуществление ремонта жилых помещений, находящихся на территории муниципального образования, единственными собственниками которых либо собственниками долей в которых являются дети-сироты и дети, оставшиеся без попечения родителей, лица из числа детей-сирот и детей, оставшихся без попечения родителей, остальные доли в которых принадлежат на праве собственности детям-сиротам и детям, оставшимся без попечения родителей, лицам из числа детей-сирот и детей, оставшихся без попечения родителей носят заявительный характер, производятся по мере поступления заявлений.
      По состоянию на 01.11.2016 произведена выплата заработной платы за январь-сентября и первую половину октября месяца 2016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  в рамках переданных государственных полномочий по образованию и организации деятельности комиссий по делам несовершеннолетних и защите их прав (10 штатных единиц) и на осуществление деятельности по опеке и попечительству (45 штатных единиц).
     Предоставление денежных средств на оплату жилого помещения и коммунальных услуг детям-сиротам и детям, оставшимся без попечения родителей носит заявительный характер, выплаты производятся по мере поступления заявлений.  
</t>
        </r>
        <r>
          <rPr>
            <u/>
            <sz val="20"/>
            <rFont val="Times New Roman"/>
            <family val="1"/>
            <charset val="204"/>
          </rPr>
          <t>ДАиГ:</t>
        </r>
        <r>
          <rPr>
            <sz val="20"/>
            <rFont val="Times New Roman"/>
            <family val="1"/>
            <charset val="204"/>
          </rPr>
          <t>Аукцион на приобретение квартир для детей сирот в апреле признан несостоявшимся по причине отсутствия заявок на участие. На июньском заседании Думы города по вопросу внесения изменений в бюджет города принято решение  о выделении дополнительных бюджетных ассигнований за счет средств местного бюджета в сумме 15 322,56 тыс.рублей для возможности приобретения жилых помещений.17.08.2016 состоялся аукцион.Заключен муниципальный контракт на приобретение 28 жилых помещений. Произведена предоплата в размере 30 %. Доведены дополнительные средства окружного бюджета в сумме 8683,79 тыс.руб. На заседании Думы города в октябре утверждено выделение дополнительных средств местного бюджета в размере 2736,71 тыс. руб., в ноябре будет объявлен аукцион на приобретение еще 5 квартир.</t>
        </r>
        <r>
          <rPr>
            <sz val="20"/>
            <color rgb="FFFF0000"/>
            <rFont val="Times New Roman"/>
            <family val="1"/>
            <charset val="204"/>
          </rPr>
          <t xml:space="preserve">
</t>
        </r>
        <r>
          <rPr>
            <u/>
            <sz val="20"/>
            <rFont val="Times New Roman"/>
            <family val="1"/>
            <charset val="204"/>
          </rPr>
          <t>ДО:</t>
        </r>
        <r>
          <rPr>
            <sz val="20"/>
            <rFont val="Times New Roman"/>
            <family val="1"/>
            <charset val="204"/>
          </rPr>
          <t>Реализация программы осуществляется в плановом режиме в соответствии с заключенным Соглашением.
-22,02 тыс. руб.  сложившаяся в связи с уменьшением количества детодней питания в лагерях, организованных на базе частных организациий (подлежит возврату в местный бюджет.) 
-1,66 тыс. руб. сложившаяся в связи с уменьшением количества детодней питания в лагерях, организованных на базе частных организациий (подлежит возврату в бюджет округа).</t>
        </r>
        <r>
          <rPr>
            <sz val="20"/>
            <color rgb="FFFF0000"/>
            <rFont val="Times New Roman"/>
            <family val="1"/>
            <charset val="204"/>
          </rPr>
          <t xml:space="preserve">
</t>
        </r>
        <r>
          <rPr>
            <sz val="20"/>
            <rFont val="Times New Roman"/>
            <family val="1"/>
            <charset val="204"/>
          </rPr>
          <t xml:space="preserve"> УБУиО (</t>
        </r>
        <r>
          <rPr>
            <u/>
            <sz val="20"/>
            <rFont val="Times New Roman"/>
            <family val="1"/>
            <charset val="204"/>
          </rPr>
          <t>ДК):</t>
        </r>
        <r>
          <rPr>
            <sz val="20"/>
            <rFont val="Times New Roman"/>
            <family val="1"/>
            <charset val="204"/>
          </rPr>
          <t>Реализация программы  осуществляется в плановом режиме.  Бюджетные ассигнования будут использованы в полном объеме до конца 2016 года.</t>
        </r>
      </is>
    </oc>
    <nc r="P29" t="inlineStr">
      <is>
        <r>
          <rPr>
            <u/>
            <sz val="20"/>
            <rFont val="Times New Roman"/>
            <family val="2"/>
            <charset val="204"/>
          </rPr>
          <t>УБУиО, ДГХ</t>
        </r>
        <r>
          <rPr>
            <sz val="20"/>
            <rFont val="Times New Roman"/>
            <family val="2"/>
            <charset val="204"/>
          </rPr>
          <t xml:space="preserve"> По состоянию на 01.11.2016 произведена:
-выплата вознаграждения 192 приемным родителям (количество получателей ежемесячно уточняется) за январь-август 2016 года, выплата производится планомерно в течение всего финансового года; 
-оплата работ по проверке смет и ремонту жилого помещения для детей сирот и детей, оставшихся без попечения родителей по адресу: пр.Комсомольский, 44/2 кв.59 (63,92тыс.руб. - экономия по итогам повторных торгов по выполнению работ по ремонту жилого помещения по адресу ул.Университетская д.25/1 кв.3).
      Расходы на осуществление ремонта жилых помещений, находящихся на территории муниципального образования, единственными собственниками которых либо собственниками долей в которых являются дети-сироты и дети, оставшиеся без попечения родителей, лица из числа детей-сирот и детей, оставшихся без попечения родителей, остальные доли в которых принадлежат на праве собственности детям-сиротам и детям, оставшимся без попечения родителей, лицам из числа детей-сирот и детей, оставшихся без попечения родителей носят заявительный характер, производятся по мере поступления заявлений.
      По состоянию на 01.11.2016 произведена выплата заработной платы за январь-сентября и первую половину октября месяца 2016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  в рамках переданных государственных полномочий по образованию и организации деятельности комиссий по делам несовершеннолетних и защите их прав (10 штатных единиц) и на осуществление деятельности по опеке и попечительству (45 штатных единиц).
     Предоставление денежных средств на оплату жилого помещения и коммунальных услуг детям-сиротам и детям, оставшимся без попечения родителей носит заявительный характер, выплаты производятся по мере поступления заявлений.  
</t>
        </r>
        <r>
          <rPr>
            <u/>
            <sz val="20"/>
            <rFont val="Times New Roman"/>
            <family val="1"/>
            <charset val="204"/>
          </rPr>
          <t>ДАиГ:</t>
        </r>
        <r>
          <rPr>
            <sz val="20"/>
            <rFont val="Times New Roman"/>
            <family val="1"/>
            <charset val="204"/>
          </rPr>
          <t>Аукцион на приобретение квартир для детей сирот в апреле признан несостоявшимся по причине отсутствия заявок на участие. На июньском заседании Думы города по вопросу внесения изменений в бюджет города принято решение  о выделении дополнительных бюджетных ассигнований за счет средств местного бюджета в сумме 15 322,56 тыс.рублей для возможности приобретения жилых помещений.17.08.2016 состоялся аукцион.Заключен муниципальный контракт на приобретение 28 жилых помещений. Произведена предоплата в размере 30 %. Доведены дополнительные средства окружного бюджета в сумме 8683,79 тыс.руб. На заседании Думы города в октябре утверждено выделение дополнительных средств местного бюджета в размере 2736,71 тыс. руб., в ноябре будет объявлен аукцион на приобретение еще 5 квартир.</t>
        </r>
        <r>
          <rPr>
            <sz val="20"/>
            <color rgb="FFFF0000"/>
            <rFont val="Times New Roman"/>
            <family val="1"/>
            <charset val="204"/>
          </rPr>
          <t xml:space="preserve">
</t>
        </r>
        <r>
          <rPr>
            <u/>
            <sz val="20"/>
            <rFont val="Times New Roman"/>
            <family val="1"/>
            <charset val="204"/>
          </rPr>
          <t>ДО:</t>
        </r>
        <r>
          <rPr>
            <sz val="20"/>
            <rFont val="Times New Roman"/>
            <family val="1"/>
            <charset val="204"/>
          </rPr>
          <t>Реализация программы осуществляется в плановом режиме в соответствии с заключенным Соглашением.
Планируемая экономия в части субсидии частным организациям: 
-22,02 тыс. руб.  сложившаяся в связи с уменьшением количества детодней питания в лагерях, организованных на базе частных организациий (подлежит возврату в местный бюджет.) 
-1,66 тыс. руб. сложившаяся в связи с уменьшением количества детодней питания в лагерях, организованных на базе частных организациий (подлежит возврату в бюджет округа).</t>
        </r>
        <r>
          <rPr>
            <sz val="20"/>
            <color rgb="FFFF0000"/>
            <rFont val="Times New Roman"/>
            <family val="1"/>
            <charset val="204"/>
          </rPr>
          <t xml:space="preserve">
</t>
        </r>
        <r>
          <rPr>
            <sz val="20"/>
            <rFont val="Times New Roman"/>
            <family val="1"/>
            <charset val="204"/>
          </rPr>
          <t xml:space="preserve"> УБУиО (</t>
        </r>
        <r>
          <rPr>
            <u/>
            <sz val="20"/>
            <rFont val="Times New Roman"/>
            <family val="1"/>
            <charset val="204"/>
          </rPr>
          <t>ДК):</t>
        </r>
        <r>
          <rPr>
            <sz val="20"/>
            <rFont val="Times New Roman"/>
            <family val="1"/>
            <charset val="204"/>
          </rPr>
          <t>Реализация программы  осуществляется в плановом режиме.  Бюджетные ассигнования будут использованы в полном объеме до конца 2016 года.</t>
        </r>
      </is>
    </nc>
  </rcc>
  <rcv guid="{7B245AB0-C2AF-4822-BFC4-2399F85856C1}" action="delete"/>
  <rdn rId="0" localSheetId="1" customView="1" name="Z_7B245AB0_C2AF_4822_BFC4_2399F85856C1_.wvu.PrintArea" hidden="1" oldHidden="1">
    <formula>'на 01.11.2016'!$A$1:$P$194</formula>
    <oldFormula>'на 01.11.2016'!$A$1:$P$194</oldFormula>
  </rdn>
  <rdn rId="0" localSheetId="1" customView="1" name="Z_7B245AB0_C2AF_4822_BFC4_2399F85856C1_.wvu.PrintTitles" hidden="1" oldHidden="1">
    <formula>'на 01.11.2016'!$5:$8</formula>
    <oldFormula>'на 01.11.2016'!$5:$8</oldFormula>
  </rdn>
  <rdn rId="0" localSheetId="1" customView="1" name="Z_7B245AB0_C2AF_4822_BFC4_2399F85856C1_.wvu.Cols" hidden="1" oldHidden="1">
    <formula>'на 01.11.2016'!$C:$E,'на 01.11.2016'!$M:$N</formula>
    <oldFormula>'на 01.11.2016'!$C:$E,'на 01.11.2016'!$M:$N</oldFormula>
  </rdn>
  <rdn rId="0" localSheetId="1" customView="1" name="Z_7B245AB0_C2AF_4822_BFC4_2399F85856C1_.wvu.FilterData" hidden="1" oldHidden="1">
    <formula>'на 01.11.2016'!$A$7:$P$401</formula>
    <oldFormula>'на 01.11.2016'!$A$7:$P$401</oldFormula>
  </rdn>
  <rcv guid="{7B245AB0-C2AF-4822-BFC4-2399F85856C1}" action="add"/>
</revisions>
</file>

<file path=xl/revisions/revisionLog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 sId="1">
    <oc r="P29" t="inlineStr">
      <is>
        <r>
          <rPr>
            <u/>
            <sz val="20"/>
            <rFont val="Times New Roman"/>
            <family val="2"/>
            <charset val="204"/>
          </rPr>
          <t>УБУиО, ДГХ</t>
        </r>
        <r>
          <rPr>
            <sz val="20"/>
            <rFont val="Times New Roman"/>
            <family val="2"/>
            <charset val="204"/>
          </rPr>
          <t xml:space="preserve"> По состоянию на 01.11.2016 произведена:
-выплата вознаграждения 192 приемным родителям (количество получателей ежемесячно уточняется) за январь-август 2016 года, выплата производится планомерно в течение всего финансового года; 
-оплата работ по проверке смет и ремонту жилого помещения для детей сирот и детей, оставшихся без попечения родителей по адресу: пр.Комсомольский, 44/2 кв.59 (63,92тыс.руб. - экономия по итогам повторных торгов по выполнению работ по ремонту жилого помещения по адресу ул.Университетская д.25/1 кв.3).
      Расходы на осуществление ремонта жилых помещений, находящихся на территории муниципального образования, единственными собственниками которых либо собственниками долей в которых являются дети-сироты и дети, оставшиеся без попечения родителей, лица из числа детей-сирот и детей, оставшихся без попечения родителей, остальные доли в которых принадлежат на праве собственности детям-сиротам и детям, оставшимся без попечения родителей, лицам из числа детей-сирот и детей, оставшихся без попечения родителей носят заявительный характер, производятся по мере поступления заявлений.
      По состоянию на 01.10.2016 произведена выплата заработной платы за январь-август и первую половину сентября месяца 2016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  в рамках переданных государственных полномочий по образованию и организации деятельности комиссий по делам несовершеннолетних и защите их прав (10 штатных единиц) и на осуществление деятельности по опеке и попечительству (45 штатных единиц).
     Предоставление денежных средств на оплату жилого помещения и коммунальных услуг детям-сиротам и детям, оставшимся без попечения родителей носит заявительный характер, выплаты производятся по мере поступления заявлений.  
</t>
        </r>
        <r>
          <rPr>
            <u/>
            <sz val="20"/>
            <rFont val="Times New Roman"/>
            <family val="1"/>
            <charset val="204"/>
          </rPr>
          <t>ДАиГ:</t>
        </r>
        <r>
          <rPr>
            <sz val="20"/>
            <rFont val="Times New Roman"/>
            <family val="1"/>
            <charset val="204"/>
          </rPr>
          <t>Аукцион на приобретение квартир для детей сирот в апреле признан несостоявшимся по причине отсутствия заявок на участие. На июньском заседании Думы города по вопросу внесения изменений в бюджет города принято решение  о выделении дополнительных бюджетных ассигнований за счет средств местного бюджета в сумме 15 322,56 тыс.рублей для возможности приобретения жилых помещений.17.08.2016 состоялся аукцион.Заключен муниципальный контракт на приобретение 28 жилых помещений. Произведена предоплата в размере 30 %. Доведены дополнительные средства окружного бюджета в сумме 8683,79 тыс.руб. На заседании Думы города в октябре утверждено выделение дополнительных средств местного бюджета в размере 2736,71 тыс. руб., в ноябре будет объявлен аукцион на приобретение еще 5 квартир.</t>
        </r>
        <r>
          <rPr>
            <sz val="20"/>
            <color rgb="FFFF0000"/>
            <rFont val="Times New Roman"/>
            <family val="1"/>
            <charset val="204"/>
          </rPr>
          <t xml:space="preserve">
</t>
        </r>
        <r>
          <rPr>
            <u/>
            <sz val="20"/>
            <rFont val="Times New Roman"/>
            <family val="1"/>
            <charset val="204"/>
          </rPr>
          <t>ДО:</t>
        </r>
        <r>
          <rPr>
            <sz val="20"/>
            <rFont val="Times New Roman"/>
            <family val="1"/>
            <charset val="204"/>
          </rPr>
          <t>Реализация программы осуществляется в плановом режиме в соответствии с заключенным Соглашением.Планируемая экономия, будет возвращена в бюджет автономного округа и в местный бюджет;</t>
        </r>
        <r>
          <rPr>
            <sz val="20"/>
            <color rgb="FFFF0000"/>
            <rFont val="Times New Roman"/>
            <family val="1"/>
            <charset val="204"/>
          </rPr>
          <t xml:space="preserve">
</t>
        </r>
        <r>
          <rPr>
            <sz val="20"/>
            <rFont val="Times New Roman"/>
            <family val="1"/>
            <charset val="204"/>
          </rPr>
          <t xml:space="preserve"> УБУиО (</t>
        </r>
        <r>
          <rPr>
            <u/>
            <sz val="20"/>
            <rFont val="Times New Roman"/>
            <family val="1"/>
            <charset val="204"/>
          </rPr>
          <t>ДК):</t>
        </r>
        <r>
          <rPr>
            <sz val="20"/>
            <rFont val="Times New Roman"/>
            <family val="1"/>
            <charset val="204"/>
          </rPr>
          <t>Реализация программы  осуществляется в плановом режиме.  Бюджетные ассигнования будут использованы в полном объеме до конца 2016 года.</t>
        </r>
      </is>
    </oc>
    <nc r="P29" t="inlineStr">
      <is>
        <r>
          <rPr>
            <u/>
            <sz val="20"/>
            <rFont val="Times New Roman"/>
            <family val="2"/>
            <charset val="204"/>
          </rPr>
          <t>УБУиО, ДГХ</t>
        </r>
        <r>
          <rPr>
            <sz val="20"/>
            <rFont val="Times New Roman"/>
            <family val="2"/>
            <charset val="204"/>
          </rPr>
          <t xml:space="preserve"> По состоянию на 01.11.2016 произведена:
-выплата вознаграждения 192 приемным родителям (количество получателей ежемесячно уточняется) за январь-август 2016 года, выплата производится планомерно в течение всего финансового года; 
-оплата работ по проверке смет и ремонту жилого помещения для детей сирот и детей, оставшихся без попечения родителей по адресу: пр.Комсомольский, 44/2 кв.59 (63,92тыс.руб. - экономия по итогам повторных торгов по выполнению работ по ремонту жилого помещения по адресу ул.Университетская д.25/1 кв.3).
      Расходы на осуществление ремонта жилых помещений, находящихся на территории муниципального образования, единственными собственниками которых либо собственниками долей в которых являются дети-сироты и дети, оставшиеся без попечения родителей, лица из числа детей-сирот и детей, оставшихся без попечения родителей, остальные доли в которых принадлежат на праве собственности детям-сиротам и детям, оставшимся без попечения родителей, лицам из числа детей-сирот и детей, оставшихся без попечения родителей носят заявительный характер, производятся по мере поступления заявлений.
      По состоянию на 01.11.2016 произведена выплата заработной платы за январь-сентября и первую половину октября месяца 2016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  в рамках переданных государственных полномочий по образованию и организации деятельности комиссий по делам несовершеннолетних и защите их прав (10 штатных единиц) и на осуществление деятельности по опеке и попечительству (45 штатных единиц).
     Предоставление денежных средств на оплату жилого помещения и коммунальных услуг детям-сиротам и детям, оставшимся без попечения родителей носит заявительный характер, выплаты производятся по мере поступления заявлений.  
</t>
        </r>
        <r>
          <rPr>
            <u/>
            <sz val="20"/>
            <rFont val="Times New Roman"/>
            <family val="1"/>
            <charset val="204"/>
          </rPr>
          <t>ДАиГ:</t>
        </r>
        <r>
          <rPr>
            <sz val="20"/>
            <rFont val="Times New Roman"/>
            <family val="1"/>
            <charset val="204"/>
          </rPr>
          <t>Аукцион на приобретение квартир для детей сирот в апреле признан несостоявшимся по причине отсутствия заявок на участие. На июньском заседании Думы города по вопросу внесения изменений в бюджет города принято решение  о выделении дополнительных бюджетных ассигнований за счет средств местного бюджета в сумме 15 322,56 тыс.рублей для возможности приобретения жилых помещений.17.08.2016 состоялся аукцион.Заключен муниципальный контракт на приобретение 28 жилых помещений. Произведена предоплата в размере 30 %. Доведены дополнительные средства окружного бюджета в сумме 8683,79 тыс.руб. На заседании Думы города в октябре утверждено выделение дополнительных средств местного бюджета в размере 2736,71 тыс. руб., в ноябре будет объявлен аукцион на приобретение еще 5 квартир.</t>
        </r>
        <r>
          <rPr>
            <sz val="20"/>
            <color rgb="FFFF0000"/>
            <rFont val="Times New Roman"/>
            <family val="1"/>
            <charset val="204"/>
          </rPr>
          <t xml:space="preserve">
</t>
        </r>
        <r>
          <rPr>
            <u/>
            <sz val="20"/>
            <rFont val="Times New Roman"/>
            <family val="1"/>
            <charset val="204"/>
          </rPr>
          <t>ДО:</t>
        </r>
        <r>
          <rPr>
            <sz val="20"/>
            <rFont val="Times New Roman"/>
            <family val="1"/>
            <charset val="204"/>
          </rPr>
          <t>Реализация программы осуществляется в плановом режиме в соответствии с заключенным Соглашением.Планируемая экономия, будет возвращена в бюджет автономного округа и в местный бюджет;</t>
        </r>
        <r>
          <rPr>
            <sz val="20"/>
            <color rgb="FFFF0000"/>
            <rFont val="Times New Roman"/>
            <family val="1"/>
            <charset val="204"/>
          </rPr>
          <t xml:space="preserve">
</t>
        </r>
        <r>
          <rPr>
            <sz val="20"/>
            <rFont val="Times New Roman"/>
            <family val="1"/>
            <charset val="204"/>
          </rPr>
          <t xml:space="preserve"> УБУиО (</t>
        </r>
        <r>
          <rPr>
            <u/>
            <sz val="20"/>
            <rFont val="Times New Roman"/>
            <family val="1"/>
            <charset val="204"/>
          </rPr>
          <t>ДК):</t>
        </r>
        <r>
          <rPr>
            <sz val="20"/>
            <rFont val="Times New Roman"/>
            <family val="1"/>
            <charset val="204"/>
          </rPr>
          <t>Реализация программы  осуществляется в плановом режиме.  Бюджетные ассигнования будут использованы в полном объеме до конца 2016 года.</t>
        </r>
      </is>
    </nc>
  </rcc>
</revisions>
</file>

<file path=xl/revisions/revisionLog112.xml><?xml version="1.0" encoding="utf-8"?>
<revisions xmlns="http://schemas.openxmlformats.org/spreadsheetml/2006/main" xmlns:r="http://schemas.openxmlformats.org/officeDocument/2006/relationships">
  <rcv guid="{7B245AB0-C2AF-4822-BFC4-2399F85856C1}" action="delete"/>
  <rdn rId="0" localSheetId="1" customView="1" name="Z_7B245AB0_C2AF_4822_BFC4_2399F85856C1_.wvu.PrintArea" hidden="1" oldHidden="1">
    <formula>'на 01.11.2016'!$A$1:$P$194</formula>
    <oldFormula>'на 01.11.2016'!$A$1:$P$194</oldFormula>
  </rdn>
  <rdn rId="0" localSheetId="1" customView="1" name="Z_7B245AB0_C2AF_4822_BFC4_2399F85856C1_.wvu.PrintTitles" hidden="1" oldHidden="1">
    <formula>'на 01.11.2016'!$5:$8</formula>
    <oldFormula>'на 01.11.2016'!$5:$8</oldFormula>
  </rdn>
  <rdn rId="0" localSheetId="1" customView="1" name="Z_7B245AB0_C2AF_4822_BFC4_2399F85856C1_.wvu.Cols" hidden="1" oldHidden="1">
    <formula>'на 01.11.2016'!$C:$E,'на 01.11.2016'!$M:$N</formula>
    <oldFormula>'на 01.11.2016'!$C:$E,'на 01.11.2016'!$M:$N</oldFormula>
  </rdn>
  <rdn rId="0" localSheetId="1" customView="1" name="Z_7B245AB0_C2AF_4822_BFC4_2399F85856C1_.wvu.FilterData" hidden="1" oldHidden="1">
    <formula>'на 01.11.2016'!$A$7:$P$401</formula>
    <oldFormula>'на 01.11.2016'!$A$7:$P$401</oldFormula>
  </rdn>
  <rcv guid="{7B245AB0-C2AF-4822-BFC4-2399F85856C1}"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 sId="1">
    <oc r="P21" t="inlineStr">
      <is>
        <r>
          <rPr>
            <u/>
            <sz val="20"/>
            <color theme="1"/>
            <rFont val="Times New Roman"/>
            <family val="1"/>
            <charset val="204"/>
          </rPr>
          <t xml:space="preserve">ДГХ: </t>
        </r>
        <r>
          <rPr>
            <sz val="20"/>
            <color theme="1"/>
            <rFont val="Times New Roman"/>
            <family val="2"/>
            <charset val="204"/>
          </rPr>
          <t xml:space="preserve">Реализация мероприятия по организации питания обучающихся (оплата коммунальных услуг школьных столовых) осуществляется в соответствии с условиями заключённого контракта. Релизация мероприятия по софинансированию расходов по капитальному ремонту СОШ № 19 запланировано на 4 квартал 2016.
</t>
        </r>
        <r>
          <rPr>
            <u/>
            <sz val="20"/>
            <color theme="1"/>
            <rFont val="Times New Roman"/>
            <family val="1"/>
            <charset val="204"/>
          </rPr>
          <t>Департамент образования</t>
        </r>
        <r>
          <rPr>
            <sz val="20"/>
            <color theme="1"/>
            <rFont val="Times New Roman"/>
            <family val="2"/>
            <charset val="204"/>
          </rPr>
          <t xml:space="preserve">:
Реализация программы осуществляется в плановом режиме, освоение средств планируется до конца 2016 года.
</t>
        </r>
        <r>
          <rPr>
            <u/>
            <sz val="20"/>
            <color theme="1"/>
            <rFont val="Times New Roman"/>
            <family val="1"/>
            <charset val="204"/>
          </rPr>
          <t>ДАиГ:</t>
        </r>
        <r>
          <rPr>
            <sz val="20"/>
            <color theme="1"/>
            <rFont val="Times New Roman"/>
            <family val="2"/>
            <charset val="204"/>
          </rPr>
          <t xml:space="preserve"> 
1.В рамках программы предусмотрены средства за счет местного бюджета на следующие объекты:                                                                                                                                                                                                                                              1.1. Приобретение объекта общего образования "Билдинг-сад на 40 мест, ул.Каролинского, 10".  Ввод объекта в эксплуатацию - ориентировочно IV квартал 2016 года. Окружные средства будут доведены после оформления ввода объекта в эксплуатацию. Оплата части средств по выкупу образовательного учреждения будет произведена после оформления объекта в муниципальную собственность.                                                                                               
2.В рамках подпрограммы V "Ресурсное обеспечение системы образования, науки и молодежной политики" средства предусмотрены на следующие объекты:                                                           
2.1. На выполнение ПИР по объекту "Средняя общеобразовательная школа в микрорайоне 32 г.Сургута". Ориентировочный срок заключения контракта -декабрь 2016 года
2.2. На выполнение ПИР по объекту "Средняя общеобразовательная школа в микрорайоне 33 г.Сургута".  Ориентировочный срок заключения контракта - октябрь 2016 года. Учитывая сроки проведения закупки, средства по данным объектам в 2016 году не будут освоены.
</t>
        </r>
        <r>
          <rPr>
            <u/>
            <sz val="20"/>
            <color theme="1"/>
            <rFont val="Times New Roman"/>
            <family val="1"/>
            <charset val="204"/>
          </rPr>
          <t>УУиБО (ДК)</t>
        </r>
        <r>
          <rPr>
            <sz val="20"/>
            <color theme="1"/>
            <rFont val="Times New Roman"/>
            <family val="2"/>
            <charset val="204"/>
          </rPr>
          <t xml:space="preserve"> 
Реализация программы осуществляется в плановом режиме, освоение средств планируется до конца 2016 года.</t>
        </r>
      </is>
    </oc>
    <nc r="P21" t="inlineStr">
      <is>
        <r>
          <rPr>
            <u/>
            <sz val="20"/>
            <color theme="1"/>
            <rFont val="Times New Roman"/>
            <family val="1"/>
            <charset val="204"/>
          </rPr>
          <t xml:space="preserve">ДГХ: </t>
        </r>
        <r>
          <rPr>
            <sz val="20"/>
            <color theme="1"/>
            <rFont val="Times New Roman"/>
            <family val="2"/>
            <charset val="204"/>
          </rPr>
          <t xml:space="preserve">Реализация мероприятия по организации питания обучающихся (оплата коммунальных услуг школьных столовых) осуществляется в соответствии с условиями заключённого контракта. Релизация мероприятия по софинансированию расходов по капитальному ремонту СОШ № 19 запланировано на 4 квартал 2016.
</t>
        </r>
        <r>
          <rPr>
            <u/>
            <sz val="20"/>
            <color theme="1"/>
            <rFont val="Times New Roman"/>
            <family val="1"/>
            <charset val="204"/>
          </rPr>
          <t>Департамент образования</t>
        </r>
        <r>
          <rPr>
            <sz val="20"/>
            <color theme="1"/>
            <rFont val="Times New Roman"/>
            <family val="2"/>
            <charset val="204"/>
          </rPr>
          <t xml:space="preserve">:
Реализация программы осуществляется в плановом режиме, освоение средств планируется до конца 2016 года.
</t>
        </r>
        <r>
          <rPr>
            <u/>
            <sz val="20"/>
            <color theme="1"/>
            <rFont val="Times New Roman"/>
            <family val="1"/>
            <charset val="204"/>
          </rPr>
          <t>ДАиГ:</t>
        </r>
        <r>
          <rPr>
            <sz val="20"/>
            <color theme="1"/>
            <rFont val="Times New Roman"/>
            <family val="2"/>
            <charset val="204"/>
          </rPr>
          <t xml:space="preserve"> 
1.В рамках программы предусмотрены средства за счет местного бюджета на следующие объекты:                                                                                                                                                                                                                                              1.1. Приобретение объекта общего образования "Билдинг-сад на 40 мест, ул.Каролинского, 10".  Ввод объекта в эксплуатацию - ориентировочно IV квартал 2016 года. Окружные средства будут доведены после оформления ввода объекта в эксплуатацию. Оплата части средств по выкупу образовательного учреждения будет произведена после оформления объекта в муниципальную собственность.                                                                                               
2.В рамках подпрограммы V "Ресурсное обеспечение системы образования, науки и молодежной политики" средства предусмотрены на следующие объекты:                                                           
2.1. "Средняя общеобразовательная школа в микрорайоне 32 г.Сургута" На основании проекта распоряжения Администрации города "О заключении долгосрочного муниципального контракта" финансирование выполнения проектно-изыскательских работ будет осуществляться с привлечением средств  окружного бюджета (согласно проекта АИП средства зарезервированы за МО г. Сургут как нераспределенные субсидии). Размещение извещения о проведении открытого конкурса на выполнение проектно-изыскательских работ с  НМЦК- 17 898,80 тыс. руб. - ноябрь 2016г Ориентировочный срок заключения контракта - декабрь 2016 г.
Учитывая сроки размещения закупки на ПИР освоение лимита 2016 года в размере 1 374,19 тыс. руб. не представляется возможным. Средства сняты на заседании Думы города в октябре (1 374,19 тыс. руб.).
 Произведен аванс за технологическое присоединения объекта к электрическим сетям на сумму 51,814 тыс.руб. Произведена оплата 50,0 тыс.руб за проверку сметной документации. 
2.2. "Средняя общеобразовательная школа в микрорайоне 33 г.Сургута"  Средства в размере 1 426,00 тыс.руб. перераспределены по решению Думы города  октября . Ввиду того, что  планируется внесение изменений в гос. программу в части изменения источника фининсирования (на внебюджет), предполагается реализация объекта возможна  за счет средств Инвестора с последующим выкупом в муниципальную собственность. Произведена оплата 50,0 тыс.руб за проверку сметной документации.    
</t>
        </r>
        <r>
          <rPr>
            <u/>
            <sz val="20"/>
            <color theme="1"/>
            <rFont val="Times New Roman"/>
            <family val="1"/>
            <charset val="204"/>
          </rPr>
          <t>УУиБО (ДК)</t>
        </r>
        <r>
          <rPr>
            <sz val="20"/>
            <color theme="1"/>
            <rFont val="Times New Roman"/>
            <family val="2"/>
            <charset val="204"/>
          </rPr>
          <t xml:space="preserve"> 
Реализация программы осуществляется в плановом режиме, освоение средств планируется до конца 2016 года.</t>
        </r>
      </is>
    </nc>
  </rcc>
  <rcv guid="{5FB953A5-71FF-4056-AF98-C9D06FF0EDF3}" action="delete"/>
  <rdn rId="0" localSheetId="1" customView="1" name="Z_5FB953A5_71FF_4056_AF98_C9D06FF0EDF3_.wvu.PrintArea" hidden="1" oldHidden="1">
    <formula>'на 01.11.2016'!$A$1:$P$194</formula>
    <oldFormula>'на 01.11.2016'!$A$1:$P$194</oldFormula>
  </rdn>
  <rdn rId="0" localSheetId="1" customView="1" name="Z_5FB953A5_71FF_4056_AF98_C9D06FF0EDF3_.wvu.PrintTitles" hidden="1" oldHidden="1">
    <formula>'на 01.11.2016'!$5:$8</formula>
    <oldFormula>'на 01.11.2016'!$5:$8</oldFormula>
  </rdn>
  <rdn rId="0" localSheetId="1" customView="1" name="Z_5FB953A5_71FF_4056_AF98_C9D06FF0EDF3_.wvu.Cols" hidden="1" oldHidden="1">
    <formula>'на 01.11.2016'!$C:$E,'на 01.11.2016'!$M:$N</formula>
    <oldFormula>'на 01.11.2016'!$C:$E,'на 01.11.2016'!$M:$N</oldFormula>
  </rdn>
  <rdn rId="0" localSheetId="1" customView="1" name="Z_5FB953A5_71FF_4056_AF98_C9D06FF0EDF3_.wvu.FilterData" hidden="1" oldHidden="1">
    <formula>'на 01.11.2016'!$A$7:$P$401</formula>
    <oldFormula>'на 01.11.2016'!$A$7:$P$401</oldFormula>
  </rdn>
  <rcv guid="{5FB953A5-71FF-4056-AF98-C9D06FF0EDF3}"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P15:P20">
    <dxf>
      <alignment horizontal="left" readingOrder="0"/>
    </dxf>
  </rfmt>
  <rcc rId="35" sId="1" odxf="1" dxf="1">
    <oc r="O43">
      <f>G43-L43</f>
    </oc>
    <nc r="O43">
      <f>G43-L43</f>
    </nc>
    <odxf>
      <numFmt numFmtId="0" formatCode="General"/>
    </odxf>
    <ndxf>
      <numFmt numFmtId="4" formatCode="#,##0.00"/>
    </ndxf>
  </rcc>
  <rcc rId="36" sId="1">
    <oc r="P43" t="inlineStr">
      <is>
        <r>
          <t xml:space="preserve">
</t>
        </r>
        <r>
          <rPr>
            <u/>
            <sz val="20"/>
            <rFont val="Times New Roman"/>
            <family val="1"/>
            <charset val="204"/>
          </rPr>
          <t>ДАиГ:</t>
        </r>
        <r>
          <rPr>
            <sz val="20"/>
            <rFont val="Times New Roman"/>
            <family val="1"/>
            <charset val="204"/>
          </rPr>
          <t xml:space="preserve">
По объекту "Спортивный комплекс с плавательным бассейном 50 м в г. Сургуте" заключен муниципальный контракт № 37/2016 от 14.06.2016 г.  на выполнение работ по завершению строительства объекта. Сумма по контракту 415 049,69467 тыс.руб. в том числе 2016 год - 269 419,061 тыс.руб., 2017 год - 145 630,63367 тыс.руб. Срок выполнения работ - 09.12.2016 года. Ориентировочный срок ввода объекта апрель 2017 года, по причине отставания от графика производства работ в связи с нарушением Подрядной организацией обязательств по контракту в части срока поставки технологического монтируемого оборудования и материалов, необходимых для строительства объекта. 
В проекте бюджета на 2017 год предусмотрены средства для завершения работ по строительству объекта в сумме 193 087,05263 тыс.руб (в т.ч. средства окружного бюджета - 183 432,7 тыс.руб, средства местного бюджета 9 654,35263 тыс.руб.) 
Готовность объекта - 46%.  В октябре выполнено и принято работ на сумму 23 878,75120 тыс. руб. Средства местного бюджета оплачены, средства окружного бюджета в размере 22 684,81364 тыс. руб. будут оплачены в ноябре 2016г.
УБУиО (ДК): Реализация программы  осуществляется в плановом режиме.  Бюджетные ассигнования будут использованы в полном объеме до конца 2016 года.</t>
        </r>
      </is>
    </oc>
    <nc r="P43" t="inlineStr">
      <is>
        <r>
          <t xml:space="preserve">
</t>
        </r>
        <r>
          <rPr>
            <u/>
            <sz val="20"/>
            <rFont val="Times New Roman"/>
            <family val="1"/>
            <charset val="204"/>
          </rPr>
          <t>ДАиГ:</t>
        </r>
        <r>
          <rPr>
            <sz val="20"/>
            <rFont val="Times New Roman"/>
            <family val="1"/>
            <charset val="204"/>
          </rPr>
          <t xml:space="preserve">
По объекту "Спортивный комплекс с плавательным бассейном 50 м в г. Сургуте" заключен муниципальный контракт № 37/2016 от 14.06.2016 г.  на выполнение работ по завершению строительства объекта. Сумма по контракту 415 049,69467 тыс.руб. в том числе 2016 год - 269 419,061 тыс.руб., 2017 год - 145 630,63367 тыс.руб. Срок выполнения работ - 09.12.2016 года. 
В настоящее время готовность объекта - 46%.  Ориентировочный срок ввода объекта апрель 2017 года. 
Ассигнования в размере </t>
        </r>
        <r>
          <rPr>
            <b/>
            <sz val="20"/>
            <rFont val="Times New Roman"/>
            <family val="1"/>
            <charset val="204"/>
          </rPr>
          <t>96 920,52 тыс. руб</t>
        </r>
        <r>
          <rPr>
            <sz val="20"/>
            <rFont val="Times New Roman"/>
            <family val="1"/>
            <charset val="204"/>
          </rPr>
          <t>. не будут освоены в 2016 году  по причине отставания от графика производства работ в связи с нарушением Подрядной организацией обязательств по контракту в части срока поставки технологического монтируемого оборудования и материалов, необходимых для строительства объекта. 
В проекте бюджета на 2017 год предусмотрены средства для завершения работ по строительству объекта в сумме 193 087,05263 тыс.руб (в т.ч. средства окружного бюджета - 183 432,7 тыс.руб, средства местного бюджета 9 654,35263 тыс.руб.) 
УБУиО (ДК): Реализация программы  осуществляется в плановом режиме.  Бюджетные ассигнования будут использованы в полном объеме до конца 2016 года.</t>
        </r>
      </is>
    </nc>
  </rcc>
  <rcv guid="{67ADFAE6-A9AF-44D7-8539-93CD0F6B7849}" action="delete"/>
  <rdn rId="0" localSheetId="1" customView="1" name="Z_67ADFAE6_A9AF_44D7_8539_93CD0F6B7849_.wvu.PrintArea" hidden="1" oldHidden="1">
    <formula>'на 01.11.2016'!$A$1:$P$203</formula>
    <oldFormula>'на 01.11.2016'!$A$1:$P$203</oldFormula>
  </rdn>
  <rdn rId="0" localSheetId="1" customView="1" name="Z_67ADFAE6_A9AF_44D7_8539_93CD0F6B7849_.wvu.PrintTitles" hidden="1" oldHidden="1">
    <formula>'на 01.11.2016'!$5:$8</formula>
    <oldFormula>'на 01.11.2016'!$5:$8</oldFormula>
  </rdn>
  <rdn rId="0" localSheetId="1" customView="1" name="Z_67ADFAE6_A9AF_44D7_8539_93CD0F6B7849_.wvu.Cols" hidden="1" oldHidden="1">
    <formula>'на 01.11.2016'!$C:$E,'на 01.11.2016'!$M:$N</formula>
    <oldFormula>'на 01.11.2016'!$C:$E,'на 01.11.2016'!$M:$N</oldFormula>
  </rdn>
  <rdn rId="0" localSheetId="1" customView="1" name="Z_67ADFAE6_A9AF_44D7_8539_93CD0F6B7849_.wvu.FilterData" hidden="1" oldHidden="1">
    <formula>'на 01.11.2016'!$A$7:$P$401</formula>
    <oldFormula>'на 01.11.2016'!$A$7:$P$401</oldFormula>
  </rdn>
  <rcv guid="{67ADFAE6-A9AF-44D7-8539-93CD0F6B7849}" action="add"/>
</revisions>
</file>

<file path=xl/revisions/revisionLog14.xml><?xml version="1.0" encoding="utf-8"?>
<revisions xmlns="http://schemas.openxmlformats.org/spreadsheetml/2006/main" xmlns:r="http://schemas.openxmlformats.org/officeDocument/2006/relationships">
  <rcc rId="666" sId="1">
    <oc r="P167" t="inlineStr">
      <is>
        <r>
          <t>1. Заключен</t>
        </r>
        <r>
          <rPr>
            <sz val="20"/>
            <rFont val="Times New Roman"/>
            <family val="1"/>
            <charset val="204"/>
          </rPr>
          <t xml:space="preserve"> договор от 25.03.2016 № 42 между ДЭР ХМАО-Югры и АГ о предоставлении субсидии из бюджета ХМАО - Югры  на реализацию  программы развития малого и среднего предпринимательства. По состоянию на 01.11.2016 в рамках исполнения контракта на оказание услуг по организации ярмарок </t>
        </r>
        <r>
          <rPr>
            <sz val="20"/>
            <color theme="1"/>
            <rFont val="Times New Roman"/>
            <family val="2"/>
            <charset val="204"/>
          </rPr>
          <t xml:space="preserve">на территории города Сургута с участием субъектов малого и среднего предпринимательства состоялись 3 ярмарки с участием местных товаропроизводителей. Оказана поддержка в форме предоставления субсидий 1 организации и 21 субъекту малого и среднего предпринимательства. Оказаны и оплачены услуги по проведению городского конкурса  "Предприниматель года".  Ведется работа по информированию субъектов малого и среднего предпринимательства о формах поддержки. 
</t>
        </r>
        <r>
          <rPr>
            <sz val="20"/>
            <color theme="1"/>
            <rFont val="Times New Roman"/>
            <family val="1"/>
            <charset val="204"/>
          </rPr>
          <t>Ожидаемое неисполнение в размере 9,26 тыс.руб. обусловлено невостребованными средствами по предоставлению субсидии Сургутской торгово-промышленной палате для финансирования поддержки организаций, осуществляющих оказание субьектам поддержки по бизнес-инкубированию, проведению выставок, ярмарок, конференций и иных мероприятий, направленных на продвижение товаров, работ, услуг на региональные и международные рынки, подготовку, переподготовку и повышение квалификации кадров субьектов и организаций.</t>
        </r>
        <r>
          <rPr>
            <sz val="20"/>
            <color theme="1"/>
            <rFont val="Times New Roman"/>
            <family val="2"/>
            <charset val="204"/>
          </rPr>
          <t xml:space="preserve">
</t>
        </r>
        <r>
          <rPr>
            <sz val="20"/>
            <rFont val="Times New Roman"/>
            <family val="1"/>
            <charset val="204"/>
          </rPr>
          <t>2. Заключено соглашение от 09.10.2015 № 101  между ДЭР ХМАО-Югры и АГ о предоставлении субсидии из бюджета ХМАО - Югры на развитие многофункциональных центров предоставления государственных и муниципальных услуг  (действует до исполнения всех взятых обязательств). 
3. На 01.11.2016 года заключены и исполнены 19 договоров (контрактов) на приобретение программно-аппаратного комплекса "Универсальный криптошлюз и межсетевой экран", средств видеонаблюдения, серверного оборудования, поставку детекторов,  поставку и внедрение системы управления электронной очередью для нужд МКУ "МФЦ г. Сургута"</t>
        </r>
        <r>
          <rPr>
            <sz val="20"/>
            <color rgb="FFFF0000"/>
            <rFont val="Times New Roman"/>
            <family val="1"/>
            <charset val="204"/>
          </rPr>
          <t xml:space="preserve">
</t>
        </r>
        <r>
          <rPr>
            <sz val="20"/>
            <rFont val="Times New Roman"/>
            <family val="1"/>
            <charset val="204"/>
          </rPr>
          <t/>
        </r>
      </is>
    </oc>
    <nc r="P167" t="inlineStr">
      <is>
        <r>
          <t>1. Заключен</t>
        </r>
        <r>
          <rPr>
            <sz val="20"/>
            <rFont val="Times New Roman"/>
            <family val="1"/>
            <charset val="204"/>
          </rPr>
          <t xml:space="preserve"> договор от 25.03.2016 № 42 между ДЭР ХМАО-Югры и АГ о предоставлении субсидии из бюджета ХМАО - Югры  на реализацию  программы развития малого и среднего предпринимательства. По состоянию на 01.11.2016 в рамках исполнения контракта на оказание услуг по организации ярмарок </t>
        </r>
        <r>
          <rPr>
            <sz val="20"/>
            <color theme="1"/>
            <rFont val="Times New Roman"/>
            <family val="2"/>
            <charset val="204"/>
          </rPr>
          <t xml:space="preserve">на территории города Сургута с участием субъектов малого и среднего предпринимательства состоялись 3 ярмарки с участием местных товаропроизводителей. Оказана поддержка в форме предоставления субсидий 1 организации и 21 субъекту малого и среднего предпринимательства. Оказаны и оплачены услуги по проведению городского конкурса  "Предприниматель года".  Ведется работа по информированию субъектов малого и среднего предпринимательства о формах поддержки. 
</t>
        </r>
        <r>
          <rPr>
            <sz val="20"/>
            <color theme="1"/>
            <rFont val="Times New Roman"/>
            <family val="1"/>
            <charset val="204"/>
          </rPr>
          <t>Ожидаемое неисполнение в размере 9,26 тыс.руб. обусловлено невостребованными средствами по предоставлению субсидии Сургутской торгово-промышленной палате для финансирования поддержки организаций, осуществляющих оказание субьектам поддержки по бизнес-инкубированию, проведению выставок, ярмарок, конференций и иных мероприятий, направленных на продвижение товаров, работ, услуг на региональные и международные рынки, подготовку, переподготовку и повышение квалификации кадров субьектов и организаций.</t>
        </r>
        <r>
          <rPr>
            <sz val="20"/>
            <color theme="1"/>
            <rFont val="Times New Roman"/>
            <family val="2"/>
            <charset val="204"/>
          </rPr>
          <t xml:space="preserve">
</t>
        </r>
        <r>
          <rPr>
            <sz val="20"/>
            <rFont val="Times New Roman"/>
            <family val="1"/>
            <charset val="204"/>
          </rPr>
          <t/>
        </r>
      </is>
    </nc>
  </rcc>
  <rcc rId="667" sId="1">
    <oc r="P169" t="inlineStr">
      <is>
        <t>4. В плане графике размещения заказов размещены закупки на поставку мебели, программного обеспечения и проведение ремонтных работ в офисе в ТРЦ Сити Молл, поставку, ввод в эксплуатацию и гарантийное обслуживание техническх средств с исполнением до конца 2016 года. 
5. Заключено соглашение от 28.12.2015 № 151  о предоставлении субсидии из бюджета ХМАО - 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между ДЭР ХМАО-Югры и муниципальным образованием.</t>
      </is>
    </oc>
    <nc r="P169" t="inlineStr">
      <is>
        <t>2. Заключено соглашение от 09.10.2015 № 101  между ДЭР ХМАО-Югры и АГ о предоставлении субсидии из бюджета ХМАО - Югры на развитие многофункциональных центров предоставления государственных и муниципальных услуг  (действует до исполнения всех взятых обязательств). 
3. На 01.11.2016 года заключены и исполнены 19 договоров (контрактов) на приобретение программно-аппаратного комплекса "Универсальный криптошлюз и межсетевой экран", средств видеонаблюдения, серверного оборудования, поставку детекторов,  поставку и внедрение системы управления электронной очередью для нужд МКУ "МФЦ г. Сургута"
4. В плане графике размещения заказов размещены закупки на поставку мебели, программного обеспечения и проведение ремонтных работ в офисе в ТРЦ Сити Молл, поставку, ввод в эксплуатацию и гарантийное обслуживание техническх средств с исполнением до конца 2016 года. 
5. Заключено соглашение от 28.12.2015 № 151  о предоставлении субсидии из бюджета ХМАО - 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между ДЭР ХМАО-Югры и муниципальным образованием.</t>
      </is>
    </nc>
  </rcc>
  <rcv guid="{649E5CE3-4976-49D9-83DA-4E57FFC714BF}" action="delete"/>
  <rdn rId="0" localSheetId="1" customView="1" name="Z_649E5CE3_4976_49D9_83DA_4E57FFC714BF_.wvu.PrintArea" hidden="1" oldHidden="1">
    <formula>'на 01.11.2016'!$A$1:$P$197</formula>
    <oldFormula>'на 01.11.2016'!$A$1:$P$197</oldFormula>
  </rdn>
  <rdn rId="0" localSheetId="1" customView="1" name="Z_649E5CE3_4976_49D9_83DA_4E57FFC714BF_.wvu.PrintTitles" hidden="1" oldHidden="1">
    <formula>'на 01.11.2016'!$5:$8</formula>
    <oldFormula>'на 01.11.2016'!$5:$8</oldFormula>
  </rdn>
  <rdn rId="0" localSheetId="1" customView="1" name="Z_649E5CE3_4976_49D9_83DA_4E57FFC714BF_.wvu.Rows" hidden="1" oldHidden="1">
    <formula>'на 01.11.2016'!$16:$16,'на 01.11.2016'!$18:$18,'на 01.11.2016'!$20:$20,'на 01.11.2016'!$28:$28,'на 01.11.2016'!$31:$31,'на 01.11.2016'!$35:$35,'на 01.11.2016'!$41:$42,'на 01.11.2016'!$44:$44,'на 01.11.2016'!$48:$48,'на 01.11.2016'!$50:$50,'на 01.11.2016'!$52:$54,'на 01.11.2016'!$59:$60,'на 01.11.2016'!$68:$68,'на 01.11.2016'!$74:$74,'на 01.11.2016'!$79:$80,'на 01.11.2016'!$82:$82,'на 01.11.2016'!$85:$86,'на 01.11.2016'!$88:$88,'на 01.11.2016'!$92:$92,'на 01.11.2016'!$94:$94,'на 01.11.2016'!$98:$98,'на 01.11.2016'!$100:$100,'на 01.11.2016'!$103:$104,'на 01.11.2016'!$109:$110,'на 01.11.2016'!$115:$116,'на 01.11.2016'!$118:$118,'на 01.11.2016'!$120:$122,'на 01.11.2016'!$125:$128,'на 01.11.2016'!$132:$134,'на 01.11.2016'!$137:$140,'на 01.11.2016'!$143:$143,'на 01.11.2016'!$146:$146,'на 01.11.2016'!$154:$154,'на 01.11.2016'!$156:$160,'на 01.11.2016'!$162:$166,'на 01.11.2016'!$168:$168,'на 01.11.2016'!$172:$172,'на 01.11.2016'!$175:$175,'на 01.11.2016'!$179:$179,'на 01.11.2016'!$182:$182,'на 01.11.2016'!$185:$186</formula>
  </rdn>
  <rdn rId="0" localSheetId="1" customView="1" name="Z_649E5CE3_4976_49D9_83DA_4E57FFC714BF_.wvu.Cols" hidden="1" oldHidden="1">
    <formula>'на 01.11.2016'!$C:$E,'на 01.11.2016'!$M:$N</formula>
    <oldFormula>'на 01.11.2016'!$C:$E,'на 01.11.2016'!$M:$N</oldFormula>
  </rdn>
  <rdn rId="0" localSheetId="1" customView="1" name="Z_649E5CE3_4976_49D9_83DA_4E57FFC714BF_.wvu.FilterData" hidden="1" oldHidden="1">
    <formula>'на 01.11.2016'!$A$7:$P$398</formula>
    <oldFormula>'на 01.11.2016'!$A$7:$P$398</oldFormula>
  </rdn>
  <rcv guid="{649E5CE3-4976-49D9-83DA-4E57FFC714BF}" action="add"/>
</revisions>
</file>

<file path=xl/revisions/revisionLog1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 sId="1">
    <oc r="P21" t="inlineStr">
      <is>
        <r>
          <rPr>
            <u/>
            <sz val="20"/>
            <color theme="1"/>
            <rFont val="Times New Roman"/>
            <family val="1"/>
            <charset val="204"/>
          </rPr>
          <t xml:space="preserve">ДГХ: </t>
        </r>
        <r>
          <rPr>
            <sz val="20"/>
            <color theme="1"/>
            <rFont val="Times New Roman"/>
            <family val="2"/>
            <charset val="204"/>
          </rPr>
          <t xml:space="preserve">Реализация мероприятия по организации питания обучающихся (оплата коммунальных услуг школьных столовых) осуществляется в соответствии с условиями заключённого контракта. Релизация мероприятия по софинансированию расходов по капитальному ремонту СОШ № 19 запланировано на 4 квартал 2016.
</t>
        </r>
        <r>
          <rPr>
            <u/>
            <sz val="20"/>
            <color theme="1"/>
            <rFont val="Times New Roman"/>
            <family val="1"/>
            <charset val="204"/>
          </rPr>
          <t>Департамент образования</t>
        </r>
        <r>
          <rPr>
            <sz val="20"/>
            <color theme="1"/>
            <rFont val="Times New Roman"/>
            <family val="2"/>
            <charset val="204"/>
          </rPr>
          <t xml:space="preserve">:
Реализация программы осуществляется в плановом режиме, освоение средств планируется до конца 2016 года.
</t>
        </r>
        <r>
          <rPr>
            <u/>
            <sz val="20"/>
            <color theme="1"/>
            <rFont val="Times New Roman"/>
            <family val="1"/>
            <charset val="204"/>
          </rPr>
          <t>ДАиГ:</t>
        </r>
        <r>
          <rPr>
            <sz val="20"/>
            <color theme="1"/>
            <rFont val="Times New Roman"/>
            <family val="2"/>
            <charset val="204"/>
          </rPr>
          <t xml:space="preserve"> 
1.В рамках программы предусмотрены средства за счет местного бюджета на следующие объекты:                                                                                                                                                                                                                                              1.1. Приобретение объекта общего образования "Билдинг-сад на 40 мест, ул.Каролинского, 10".  Ввод объекта в эксплуатацию - ориентировочно IV квартал 2016 года. Окружные средства будут доведены после оформления ввода объекта в эксплуатацию. Оплата части средств по выкупу образовательного учреждения будет произведена после оформления объекта в муниципальную собственность.                                                                                               
2.В рамках подпрограммы V "Ресурсное обеспечение системы образования, науки и молодежной политики" средства предусмотрены на следующие объекты:                                                           
2.1. "Средняя общеобразовательная школа в микрорайоне 32 г.Сургута" На основании проекта распоряжения Администрации города "О заключении долгосрочного муниципального контракта" финансирование выполнения проектно-изыскательских работ будет осуществляться с привлечением средств  окружного бюджета (согласно проекта АИП средства зарезервированы за МО г. Сургут как нераспределенные субсидии). Размещение извещения о проведении открытого конкурса на выполнение проектно-изыскательских работ с  НМЦК- 17 898,80 тыс. руб. - ноябрь 2016г Ориентировочный срок заключения контракта - декабрь 2016 г.
Учитывая сроки размещения закупки на ПИР освоение лимита 2016 года в размере 1 374,19 тыс. руб. не представляется возможным. Средства сняты на заседании Думы города в октябре (1 374,19 тыс. руб.).
 Произведен аванс за технологическое присоединения объекта к электрическим сетям на сумму 51,814 тыс.руб. Произведена оплата 50,0 тыс.руб за проверку сметной документации. 
2.2. "Средняя общеобразовательная школа в микрорайоне 33 г.Сургута"  Средства в размере 1 426,00 тыс.руб. перераспределены по решению Думы города  октября . Ввиду того, что  планируется внесение изменений в гос. программу в части изменения источника фининсирования (на внебюджет), предполагается реализация объекта возможна  за счет средств Инвестора с последующим выкупом в муниципальную собственность. Произведена оплата 50,0 тыс.руб за проверку сметной документации.    
</t>
        </r>
        <r>
          <rPr>
            <u/>
            <sz val="20"/>
            <color theme="1"/>
            <rFont val="Times New Roman"/>
            <family val="1"/>
            <charset val="204"/>
          </rPr>
          <t>УУиБО (ДК)</t>
        </r>
        <r>
          <rPr>
            <sz val="20"/>
            <color theme="1"/>
            <rFont val="Times New Roman"/>
            <family val="2"/>
            <charset val="204"/>
          </rPr>
          <t xml:space="preserve"> 
Реализация программы осуществляется в плановом режиме, освоение средств планируется до конца 2016 года.</t>
        </r>
      </is>
    </oc>
    <nc r="P21" t="inlineStr">
      <is>
        <r>
          <rPr>
            <u/>
            <sz val="20"/>
            <color theme="1"/>
            <rFont val="Times New Roman"/>
            <family val="1"/>
            <charset val="204"/>
          </rPr>
          <t xml:space="preserve">ДГХ: </t>
        </r>
        <r>
          <rPr>
            <sz val="20"/>
            <color theme="1"/>
            <rFont val="Times New Roman"/>
            <family val="2"/>
            <charset val="204"/>
          </rPr>
          <t xml:space="preserve">Реализация мероприятия по организации питания обучающихся (оплата коммунальных услуг школьных столовых) осуществляется в соответствии с условиями заключённого контракта. Релизация мероприятия по софинансированию расходов по капитальному ремонту СОШ № 19 запланировано на 4 квартал 2016.
</t>
        </r>
        <r>
          <rPr>
            <u/>
            <sz val="20"/>
            <color theme="1"/>
            <rFont val="Times New Roman"/>
            <family val="1"/>
            <charset val="204"/>
          </rPr>
          <t>Департамент образования</t>
        </r>
        <r>
          <rPr>
            <sz val="20"/>
            <color theme="1"/>
            <rFont val="Times New Roman"/>
            <family val="2"/>
            <charset val="204"/>
          </rPr>
          <t xml:space="preserve">:
Реализация программы осуществляется в плановом режиме, освоение средств планируется до конца 2016 года.
</t>
        </r>
        <r>
          <rPr>
            <u/>
            <sz val="20"/>
            <color theme="1"/>
            <rFont val="Times New Roman"/>
            <family val="1"/>
            <charset val="204"/>
          </rPr>
          <t>ДАиГ:</t>
        </r>
        <r>
          <rPr>
            <sz val="20"/>
            <color theme="1"/>
            <rFont val="Times New Roman"/>
            <family val="2"/>
            <charset val="204"/>
          </rPr>
          <t xml:space="preserve"> 
1.В рамках программы предусмотрены средства за счет местного бюджета на следующие объекты:                                                                                                                                                                                                                                              1.1. Приобретение объекта общего образования "Билдинг-сад на 40 мест, ул.Каролинского, 10".  Ввод объекта в эксплуатацию - ориентировочно IV квартал 2016 года. Окружные средства будут доведены после оформления ввода объекта в эксплуатацию. Оплата части средств по выкупу образовательного учреждения будет произведена после оформления объекта в муниципальную собственность.                                                                                               
2.В рамках подпрограммы V "Ресурсное обеспечение системы образования, науки и молодежной политики" средства предусмотрены на следующие объекты:                                                           
2.1. "Средняя общеобразовательная школа в микрорайоне 32 г.Сургута" На основании проекта распоряжения Администрации города "О заключении долгосрочного муниципального контракта" финансирование выполнения проектно-изыскательских работ будет осуществляться с привлечением средств  окружного бюджета (согласно проекта АИП средства зарезервированы за МО г. Сургут как нераспределенные субсидии). Размещение извещения о проведении открытого конкурса на выполнение проектно-изыскательских работ с  НМЦК- 17 898,80 тыс. руб. - ноябрь 2016г Ориентировочный срок заключения контракта - декабрь 2016 г.
Учитывая сроки размещения закупки на ПИР освоение лимита 2016 года в размере 1 374,19 тыс. руб. не представляется возможным. Средства сняты на заседании Думы города в октябре (1 374,19 тыс. руб.).
 Произведен аванс за технологическое присоединения объекта к электрическим сетям на сумму 51,814 тыс.руб. Произведена оплата 50,0 тыс.руб за проверку сметной документации. 
2.2. "Средняя общеобразовательная школа в микрорайоне 33 г.Сургута"  Средства в размере 1 426,00 тыс.руб. не освоены и перераспределены по решению Думы города  в октябре 2016 г., ввиду того, что  планируется внесение изменений в гос. программу в части изменения источника финансирования (на внебюджет), предполагается реализация объекта возможна  за счет средств Инвестора с последующим выкупом в муниципальную собственность. Произведена оплата 50,0 тыс.руб. за проверку сметной документации.    
</t>
        </r>
        <r>
          <rPr>
            <u/>
            <sz val="20"/>
            <color theme="1"/>
            <rFont val="Times New Roman"/>
            <family val="1"/>
            <charset val="204"/>
          </rPr>
          <t>УУиБО (ДК)</t>
        </r>
        <r>
          <rPr>
            <sz val="20"/>
            <color theme="1"/>
            <rFont val="Times New Roman"/>
            <family val="2"/>
            <charset val="204"/>
          </rPr>
          <t xml:space="preserve"> 
Реализация программы осуществляется в плановом режиме, освоение средств планируется до конца 2016 года.</t>
        </r>
      </is>
    </nc>
  </rcc>
</revisions>
</file>

<file path=xl/revisions/revisionLog142.xml><?xml version="1.0" encoding="utf-8"?>
<revisions xmlns="http://schemas.openxmlformats.org/spreadsheetml/2006/main" xmlns:r="http://schemas.openxmlformats.org/officeDocument/2006/relationships">
  <rcc rId="42" sId="1">
    <oc r="P29" t="inlineStr">
      <is>
        <r>
          <rPr>
            <u/>
            <sz val="20"/>
            <rFont val="Times New Roman"/>
            <family val="2"/>
            <charset val="204"/>
          </rPr>
          <t>УБУиО, ДГХ</t>
        </r>
        <r>
          <rPr>
            <sz val="20"/>
            <rFont val="Times New Roman"/>
            <family val="2"/>
            <charset val="204"/>
          </rPr>
          <t xml:space="preserve"> По состоянию на 01.11.2016 произведена:
-выплата вознаграждения 192 приемным родителям (количество получателей ежемесячно уточняется) за январь-август 2016 года, выплата производится планомерно в течение всего финансового года; 
-оплата работ по проверке смет и ремонту жилого помещения для детей сирот и детей, оставшихся без попечения родителей по адресу: пр.Комсомольский, 44/2 кв.59 (63,92тыс.руб. - экономия по итогам повторных торгов по выполнению работ по ремонту жилого помещения по адресу ул.Университетская д.25/1 кв.3).
      Расходы на осуществление ремонта жилых помещений, находящихся на территории муниципального образования, единственными собственниками которых либо собственниками долей в которых являются дети-сироты и дети, оставшиеся без попечения родителей, лица из числа детей-сирот и детей, оставшихся без попечения родителей, остальные доли в которых принадлежат на праве собственности детям-сиротам и детям, оставшимся без попечения родителей, лицам из числа детей-сирот и детей, оставшихся без попечения родителей носят заявительный характер, производятся по мере поступления заявлений.
      По состоянию на 01.11.2016 произведена выплата заработной платы за январь-сентября и первую половину октября месяца 2016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  в рамках переданных государственных полномочий по образованию и организации деятельности комиссий по делам несовершеннолетних и защите их прав (10 штатных единиц) и на осуществление деятельности по опеке и попечительству (45 штатных единиц).
     Предоставление денежных средств на оплату жилого помещения и коммунальных услуг детям-сиротам и детям, оставшимся без попечения родителей носит заявительный характер, выплаты производятся по мере поступления заявлений.  
</t>
        </r>
        <r>
          <rPr>
            <u/>
            <sz val="20"/>
            <rFont val="Times New Roman"/>
            <family val="1"/>
            <charset val="204"/>
          </rPr>
          <t>ДАиГ:</t>
        </r>
        <r>
          <rPr>
            <sz val="20"/>
            <rFont val="Times New Roman"/>
            <family val="1"/>
            <charset val="204"/>
          </rPr>
          <t>Аукцион на приобретение квартир для детей сирот в апреле признан несостоявшимся по причине отсутствия заявок на участие. На июньском заседании Думы города по вопросу внесения изменений в бюджет города принято решение  о выделении дополнительных бюджетных ассигнований за счет средств местного бюджета в сумме 15 322,56 тыс.рублей для возможности приобретения жилых помещений.17.08.2016 состоялся аукцион.Заключен муниципальный контракт на приобретение 28 жилых помещений. Произведена предоплата в размере 30 %. Доведены дополнительные средства окружного бюджета в сумме 8683,79 тыс.руб. На заседании Думы города в октябре утверждено выделение дополнительных средств местного бюджета в размере 2736,71 тыс. руб., в ноябре будет объявлен аукцион на приобретение еще 5 квартир.</t>
        </r>
        <r>
          <rPr>
            <sz val="20"/>
            <color rgb="FFFF0000"/>
            <rFont val="Times New Roman"/>
            <family val="1"/>
            <charset val="204"/>
          </rPr>
          <t xml:space="preserve">
</t>
        </r>
        <r>
          <rPr>
            <u/>
            <sz val="20"/>
            <rFont val="Times New Roman"/>
            <family val="1"/>
            <charset val="204"/>
          </rPr>
          <t>ДО:</t>
        </r>
        <r>
          <rPr>
            <sz val="20"/>
            <rFont val="Times New Roman"/>
            <family val="1"/>
            <charset val="204"/>
          </rPr>
          <t>Реализация программы осуществляется в плановом режиме в соответствии с заключенным Соглашением.Планируемая экономия, будет возвращена в бюджет автономного округа и в местный бюджет;</t>
        </r>
        <r>
          <rPr>
            <sz val="20"/>
            <color rgb="FFFF0000"/>
            <rFont val="Times New Roman"/>
            <family val="1"/>
            <charset val="204"/>
          </rPr>
          <t xml:space="preserve">
</t>
        </r>
        <r>
          <rPr>
            <sz val="20"/>
            <rFont val="Times New Roman"/>
            <family val="1"/>
            <charset val="204"/>
          </rPr>
          <t xml:space="preserve"> УБУиО (</t>
        </r>
        <r>
          <rPr>
            <u/>
            <sz val="20"/>
            <rFont val="Times New Roman"/>
            <family val="1"/>
            <charset val="204"/>
          </rPr>
          <t>ДК):</t>
        </r>
        <r>
          <rPr>
            <sz val="20"/>
            <rFont val="Times New Roman"/>
            <family val="1"/>
            <charset val="204"/>
          </rPr>
          <t>Реализация программы  осуществляется в плановом режиме.  Бюджетные ассигнования будут использованы в полном объеме до конца 2016 года.</t>
        </r>
      </is>
    </oc>
    <nc r="P29" t="inlineStr">
      <is>
        <r>
          <rPr>
            <u/>
            <sz val="20"/>
            <rFont val="Times New Roman"/>
            <family val="2"/>
            <charset val="204"/>
          </rPr>
          <t>УБУиО, ДГХ</t>
        </r>
        <r>
          <rPr>
            <sz val="20"/>
            <rFont val="Times New Roman"/>
            <family val="2"/>
            <charset val="204"/>
          </rPr>
          <t xml:space="preserve"> По состоянию на 01.11.2016 произведена:
-выплата вознаграждения 192 приемным родителям (количество получателей ежемесячно уточняется) за январь-август 2016 года, выплата производится планомерно в течение всего финансового года; 
-оплата работ по проверке смет и ремонту жилого помещения для детей сирот и детей, оставшихся без попечения родителей по адресу: пр.Комсомольский, 44/2 кв.59 (63,92тыс.руб. - экономия по итогам повторных торгов по выполнению работ по ремонту жилого помещения по адресу ул.Университетская д.25/1 кв.3).
      Расходы на осуществление ремонта жилых помещений, находящихся на территории муниципального образования, единственными собственниками которых либо собственниками долей в которых являются дети-сироты и дети, оставшиеся без попечения родителей, лица из числа детей-сирот и детей, оставшихся без попечения родителей, остальные доли в которых принадлежат на праве собственности детям-сиротам и детям, оставшимся без попечения родителей, лицам из числа детей-сирот и детей, оставшихся без попечения родителей носят заявительный характер, производятся по мере поступления заявлений.
      По состоянию на 01.11.2016 произведена выплата заработной платы за январь-сентября и первую половину октября месяца 2016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  в рамках переданных государственных полномочий по образованию и организации деятельности комиссий по делам несовершеннолетних и защите их прав (10 штатных единиц) и на осуществление деятельности по опеке и попечительству (45 штатных единиц).
     Предоставление денежных средств на оплату жилого помещения и коммунальных услуг детям-сиротам и детям, оставшимся без попечения родителей носит заявительный характер, выплаты производятся по мере поступления заявлений.  
</t>
        </r>
        <r>
          <rPr>
            <u/>
            <sz val="20"/>
            <rFont val="Times New Roman"/>
            <family val="1"/>
            <charset val="204"/>
          </rPr>
          <t>ДАиГ:</t>
        </r>
        <r>
          <rPr>
            <sz val="20"/>
            <rFont val="Times New Roman"/>
            <family val="1"/>
            <charset val="204"/>
          </rPr>
          <t>Аукцион на приобретение квартир для детей сирот в апреле признан несостоявшимся по причине отсутствия заявок на участие. На июньском заседании Думы города по вопросу внесения изменений в бюджет города принято решение  о выделении дополнительных бюджетных ассигнований за счет средств местного бюджета в сумме 15 322,56 тыс.рублей для возможности приобретения жилых помещений.17.08.2016 состоялся аукцион.Заключен муниципальный контракт на приобретение 28 жилых помещений. Произведена предоплата в размере 30 %. Доведены дополнительные средства окружного бюджета в сумме 8683,79 тыс.руб. На заседании Думы города в октябре утверждено выделение дополнительных средств местного бюджета в размере 2736,71 тыс. руб., в ноябре будет объявлен аукцион на приобретение еще 5 квартир.</t>
        </r>
        <r>
          <rPr>
            <sz val="20"/>
            <color rgb="FFFF0000"/>
            <rFont val="Times New Roman"/>
            <family val="1"/>
            <charset val="204"/>
          </rPr>
          <t xml:space="preserve">
</t>
        </r>
        <r>
          <rPr>
            <u/>
            <sz val="20"/>
            <rFont val="Times New Roman"/>
            <family val="1"/>
            <charset val="204"/>
          </rPr>
          <t>ДО:</t>
        </r>
        <r>
          <rPr>
            <sz val="20"/>
            <rFont val="Times New Roman"/>
            <family val="1"/>
            <charset val="204"/>
          </rPr>
          <t xml:space="preserve">Реализация программы осуществляется в плановом режиме в соответствии с заключенным Соглашением.Планируемая экономия 1,66 тыс.руб. будет возвращена в бюджет автономного округа и 22,02 тыс.руб.в местный бюджет; </t>
        </r>
        <r>
          <rPr>
            <sz val="20"/>
            <color rgb="FFFF0000"/>
            <rFont val="Times New Roman"/>
            <family val="1"/>
            <charset val="204"/>
          </rPr>
          <t xml:space="preserve">
</t>
        </r>
        <r>
          <rPr>
            <sz val="20"/>
            <rFont val="Times New Roman"/>
            <family val="1"/>
            <charset val="204"/>
          </rPr>
          <t xml:space="preserve"> УБУиО (</t>
        </r>
        <r>
          <rPr>
            <u/>
            <sz val="20"/>
            <rFont val="Times New Roman"/>
            <family val="1"/>
            <charset val="204"/>
          </rPr>
          <t>ДК):</t>
        </r>
        <r>
          <rPr>
            <sz val="20"/>
            <rFont val="Times New Roman"/>
            <family val="1"/>
            <charset val="204"/>
          </rPr>
          <t>Реализация программы  осуществляется в плановом режиме.  Бюджетные ассигнования будут использованы в полном объеме до конца 2016 года.</t>
        </r>
      </is>
    </nc>
  </rcc>
  <rcv guid="{7B245AB0-C2AF-4822-BFC4-2399F85856C1}" action="delete"/>
  <rdn rId="0" localSheetId="1" customView="1" name="Z_7B245AB0_C2AF_4822_BFC4_2399F85856C1_.wvu.PrintArea" hidden="1" oldHidden="1">
    <formula>'на 01.11.2016'!$A$1:$P$194</formula>
    <oldFormula>'на 01.11.2016'!$A$1:$P$194</oldFormula>
  </rdn>
  <rdn rId="0" localSheetId="1" customView="1" name="Z_7B245AB0_C2AF_4822_BFC4_2399F85856C1_.wvu.PrintTitles" hidden="1" oldHidden="1">
    <formula>'на 01.11.2016'!$5:$8</formula>
    <oldFormula>'на 01.11.2016'!$5:$8</oldFormula>
  </rdn>
  <rdn rId="0" localSheetId="1" customView="1" name="Z_7B245AB0_C2AF_4822_BFC4_2399F85856C1_.wvu.Cols" hidden="1" oldHidden="1">
    <formula>'на 01.11.2016'!$C:$E,'на 01.11.2016'!$M:$N</formula>
    <oldFormula>'на 01.11.2016'!$C:$E,'на 01.11.2016'!$M:$N</oldFormula>
  </rdn>
  <rdn rId="0" localSheetId="1" customView="1" name="Z_7B245AB0_C2AF_4822_BFC4_2399F85856C1_.wvu.FilterData" hidden="1" oldHidden="1">
    <formula>'на 01.11.2016'!$A$7:$P$401</formula>
    <oldFormula>'на 01.11.2016'!$A$7:$P$401</oldFormula>
  </rdn>
  <rcv guid="{7B245AB0-C2AF-4822-BFC4-2399F85856C1}"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O11">
    <dxf>
      <fill>
        <patternFill>
          <bgColor theme="0"/>
        </patternFill>
      </fill>
    </dxf>
  </rfmt>
  <rcv guid="{BEA0FDBA-BB07-4C19-8BBD-5E57EE395C09}" action="delete"/>
  <rdn rId="0" localSheetId="1" customView="1" name="Z_BEA0FDBA_BB07_4C19_8BBD_5E57EE395C09_.wvu.PrintArea" hidden="1" oldHidden="1">
    <formula>'на 01.11.2016'!$A$1:$P$194</formula>
    <oldFormula>'на 01.11.2016'!$A$1:$P$194</oldFormula>
  </rdn>
  <rdn rId="0" localSheetId="1" customView="1" name="Z_BEA0FDBA_BB07_4C19_8BBD_5E57EE395C09_.wvu.PrintTitles" hidden="1" oldHidden="1">
    <formula>'на 01.11.2016'!$5:$8</formula>
    <oldFormula>'на 01.11.2016'!$5:$8</oldFormula>
  </rdn>
  <rdn rId="0" localSheetId="1" customView="1" name="Z_BEA0FDBA_BB07_4C19_8BBD_5E57EE395C09_.wvu.Cols" hidden="1" oldHidden="1">
    <formula>'на 01.11.2016'!$C:$E,'на 01.11.2016'!$M:$N</formula>
    <oldFormula>'на 01.11.2016'!$C:$E,'на 01.11.2016'!$M:$N</oldFormula>
  </rdn>
  <rdn rId="0" localSheetId="1" customView="1" name="Z_BEA0FDBA_BB07_4C19_8BBD_5E57EE395C09_.wvu.FilterData" hidden="1" oldHidden="1">
    <formula>'на 01.11.2016'!$A$7:$P$401</formula>
    <oldFormula>'на 01.11.2016'!$A$7:$P$401</oldFormula>
  </rdn>
  <rcv guid="{BEA0FDBA-BB07-4C19-8BBD-5E57EE395C09}"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 sId="1">
    <oc r="P96" t="inlineStr">
      <is>
        <t xml:space="preserve">Заключен муниципальный контракт на выполнение работ по строительству объекта с ООО "Строительная компания  СОК" №03/2015 от 19.05.2015. Сумма по контракту - 423 186,003 тыс.руб. Срок выполнения работ - 30 сентября 2016 года.   
В настоящее время планируется расторжение данного контракта в связи с тем, что в ходе его реализации возникла необходимость выполнения комплекса дополнительных работ, не предусмотренных контрактом, проектно-сметной документацией, но необходимых для сдачи объекта в эксплуатацию. Характер дополнительных работ таков, что они неразрывно связаны с основным комплексом работ  и без их выполнения невозможно производство последующих работ. Кроме того, был выявлен ряд несоответствий графической и сметной частей рабочего проекта, так же влекущий за собой удорожание строительства. Указанные обстоятельства не позволяют подрядной организации приобретать предусмотренные проектом строительные материалы и оборудование в пределах выделенных в рамках исполнения муниципального контракта финансовых средств. Контракт будет расторгнут после  оплаты работ, принятых в октябре 2016 г.     
По итогам приемки выполненных работ (согласно п. 9.11. МК №03/2015 г. от 19.05.2015 г.)  приняты работы за октябрь на сумму 15 883,56059 тыс. руб. Средства местного бюджета оплачены, средства окружного бюджета  в размере 12 706,84847 тыс. руб. будут оплачены в ноябре 2016г. 
Готовность объекта (с учетом выполненных работ в октябре) 50,4 %.  
</t>
      </is>
    </oc>
    <nc r="P96" t="inlineStr">
      <is>
        <r>
          <t xml:space="preserve">Заключен муниципальный контракт на выполнение работ по строительству объекта с ООО "Строительная компания  СОК" №03/2015 от 19.05.2015. Сумма по контракту - 423 186,003 тыс.руб. Срок выполнения работ - 30 сентября 2016 года.  Готовность объекта (с учетом выполненных работ в октябре) 50,4 %.   
В настоящее время планируется расторжение данного контракта в связи с тем, что в ходе его реализации возникла необходимость выполнения комплекса дополнительных работ, не предусмотренных контрактом, проектно-сметной документацией, но необходимых для сдачи объекта в эксплуатацию. Характер дополнительных работ таков, что они неразрывно связаны с основным комплексом работ  и без их выполнения невозможно производство последующих работ. Кроме того, был выявлен ряд несоответствий графической и сметной частей рабочего проекта, так же влекущий за собой удорожание строительства. Указанные обстоятельства не позволяют подрядной организации приобретать предусмотренные проектом строительные материалы и оборудование в пределах выделенных в рамках исполнения муниципального контракта финансовых средств. Контракт будет расторгнут после  оплаты работ, принятых в октябре 2016 г. В связи с вышеизложенным средства, в размере </t>
        </r>
        <r>
          <rPr>
            <b/>
            <sz val="20"/>
            <color theme="1"/>
            <rFont val="Times New Roman"/>
            <family val="1"/>
            <charset val="204"/>
          </rPr>
          <t>66 262,67 тыс. руб.</t>
        </r>
        <r>
          <rPr>
            <sz val="20"/>
            <color theme="1"/>
            <rFont val="Times New Roman"/>
            <family val="2"/>
            <charset val="204"/>
          </rPr>
          <t xml:space="preserve"> не будут освоены    
</t>
        </r>
      </is>
    </nc>
  </rcc>
  <rcv guid="{67ADFAE6-A9AF-44D7-8539-93CD0F6B7849}" action="delete"/>
  <rdn rId="0" localSheetId="1" customView="1" name="Z_67ADFAE6_A9AF_44D7_8539_93CD0F6B7849_.wvu.PrintArea" hidden="1" oldHidden="1">
    <formula>'на 01.11.2016'!$A$1:$P$203</formula>
    <oldFormula>'на 01.11.2016'!$A$1:$P$203</oldFormula>
  </rdn>
  <rdn rId="0" localSheetId="1" customView="1" name="Z_67ADFAE6_A9AF_44D7_8539_93CD0F6B7849_.wvu.PrintTitles" hidden="1" oldHidden="1">
    <formula>'на 01.11.2016'!$5:$8</formula>
    <oldFormula>'на 01.11.2016'!$5:$8</oldFormula>
  </rdn>
  <rdn rId="0" localSheetId="1" customView="1" name="Z_67ADFAE6_A9AF_44D7_8539_93CD0F6B7849_.wvu.Cols" hidden="1" oldHidden="1">
    <formula>'на 01.11.2016'!$C:$E,'на 01.11.2016'!$M:$N</formula>
    <oldFormula>'на 01.11.2016'!$C:$E,'на 01.11.2016'!$M:$N</oldFormula>
  </rdn>
  <rdn rId="0" localSheetId="1" customView="1" name="Z_67ADFAE6_A9AF_44D7_8539_93CD0F6B7849_.wvu.FilterData" hidden="1" oldHidden="1">
    <formula>'на 01.11.2016'!$A$7:$P$401</formula>
    <oldFormula>'на 01.11.2016'!$A$7:$P$401</oldFormula>
  </rdn>
  <rcv guid="{67ADFAE6-A9AF-44D7-8539-93CD0F6B7849}"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R10" start="0" length="0">
    <dxf>
      <numFmt numFmtId="4" formatCode="#,##0.00"/>
    </dxf>
  </rfmt>
  <rfmt sheetId="1" sqref="R1:R1048576" start="0" length="2147483647">
    <dxf>
      <font>
        <color theme="1"/>
      </font>
    </dxf>
  </rfmt>
  <rfmt sheetId="1" sqref="R12" start="0" length="0">
    <dxf>
      <numFmt numFmtId="4" formatCode="#,##0.00"/>
    </dxf>
  </rfmt>
  <rcc rId="56" sId="1" odxf="1" dxf="1">
    <nc r="S10">
      <f>O10-Q10</f>
    </nc>
    <odxf>
      <numFmt numFmtId="0" formatCode="General"/>
    </odxf>
    <ndxf>
      <numFmt numFmtId="4" formatCode="#,##0.00"/>
    </ndxf>
  </rcc>
  <rfmt sheetId="1" sqref="R10" start="0" length="2147483647">
    <dxf>
      <font/>
    </dxf>
  </rfmt>
  <rfmt sheetId="1" sqref="R1" start="0" length="0">
    <dxf>
      <alignment horizontal="left" vertical="center" readingOrder="0"/>
    </dxf>
  </rfmt>
  <rfmt sheetId="1" sqref="R2" start="0" length="0">
    <dxf>
      <alignment horizontal="left" vertical="center" readingOrder="0"/>
    </dxf>
  </rfmt>
  <rfmt sheetId="1" sqref="R3" start="0" length="0">
    <dxf>
      <alignment horizontal="left" vertical="center" readingOrder="0"/>
    </dxf>
  </rfmt>
  <rfmt sheetId="1" sqref="R4" start="0" length="0">
    <dxf>
      <alignment horizontal="left" vertical="center" readingOrder="0"/>
    </dxf>
  </rfmt>
  <rfmt sheetId="1" sqref="R5" start="0" length="0">
    <dxf>
      <alignment vertical="center" readingOrder="0"/>
    </dxf>
  </rfmt>
  <rfmt sheetId="1" sqref="R6" start="0" length="0">
    <dxf>
      <alignment vertical="center" readingOrder="0"/>
    </dxf>
  </rfmt>
  <rfmt sheetId="1" sqref="R7" start="0" length="0">
    <dxf>
      <alignment vertical="center" readingOrder="0"/>
    </dxf>
  </rfmt>
  <rfmt sheetId="1" sqref="R8" start="0" length="0">
    <dxf>
      <alignment vertical="center" readingOrder="0"/>
    </dxf>
  </rfmt>
  <rcc rId="57" sId="1">
    <oc r="R9">
      <f>O15+O21+O29+O36+O37+O43+O49+O55+O61+O62+O63+O144+O151+O158+O164+O170+O176+O177+O183+O184+O190+O191+O192+O193+O194</f>
    </oc>
    <nc r="R9">
      <f>O15+O21+O29+O36+O37+O43+O49+O55+O61+O62+O63+O144+O151+O158+O164+O170+O176+O177+O183+O184+O190+O191+O192+O193+O194</f>
    </nc>
  </rcc>
  <rcc rId="58" sId="1" odxf="1" dxf="1">
    <nc r="R10">
      <f>O10-Q10</f>
    </nc>
    <ndxf>
      <font>
        <b/>
        <sz val="20"/>
      </font>
      <alignment vertical="center" readingOrder="0"/>
    </ndxf>
  </rcc>
  <rcc rId="59" sId="1" odxf="1" dxf="1">
    <oc r="R11">
      <f>Q11-O11</f>
    </oc>
    <nc r="R11">
      <f>O11-Q11</f>
    </nc>
    <ndxf>
      <font>
        <b/>
        <sz val="20"/>
      </font>
      <alignment vertical="center" readingOrder="0"/>
    </ndxf>
  </rcc>
  <rcc rId="60" sId="1" odxf="1" dxf="1">
    <nc r="R12">
      <f>O12-Q12</f>
    </nc>
    <ndxf>
      <font>
        <b/>
        <sz val="20"/>
      </font>
      <alignment vertical="center" readingOrder="0"/>
    </ndxf>
  </rcc>
  <rfmt sheetId="1" sqref="R13" start="0" length="0">
    <dxf>
      <font>
        <b/>
        <sz val="20"/>
      </font>
      <numFmt numFmtId="4" formatCode="#,##0.00"/>
      <alignment vertical="center" readingOrder="0"/>
    </dxf>
  </rfmt>
  <rfmt sheetId="1" sqref="R14" start="0" length="0">
    <dxf>
      <font>
        <b/>
        <sz val="20"/>
      </font>
      <numFmt numFmtId="4" formatCode="#,##0.00"/>
      <alignment vertical="center" readingOrder="0"/>
    </dxf>
  </rfmt>
  <rfmt sheetId="1" sqref="R15" start="0" length="0">
    <dxf>
      <numFmt numFmtId="4" formatCode="#,##0.00"/>
      <alignment vertical="center" readingOrder="0"/>
    </dxf>
  </rfmt>
  <rfmt sheetId="1" sqref="R16" start="0" length="0">
    <dxf>
      <numFmt numFmtId="4" formatCode="#,##0.00"/>
      <alignment vertical="center" readingOrder="0"/>
    </dxf>
  </rfmt>
  <rfmt sheetId="1" sqref="R17" start="0" length="0">
    <dxf>
      <numFmt numFmtId="4" formatCode="#,##0.00"/>
      <alignment vertical="center" readingOrder="0"/>
    </dxf>
  </rfmt>
  <rfmt sheetId="1" sqref="R18" start="0" length="0">
    <dxf>
      <numFmt numFmtId="4" formatCode="#,##0.00"/>
      <alignment vertical="center" readingOrder="0"/>
    </dxf>
  </rfmt>
  <rfmt sheetId="1" sqref="R19" start="0" length="0">
    <dxf>
      <numFmt numFmtId="4" formatCode="#,##0.00"/>
      <alignment vertical="center" readingOrder="0"/>
    </dxf>
  </rfmt>
  <rfmt sheetId="1" sqref="R20" start="0" length="0">
    <dxf>
      <font>
        <b/>
        <sz val="20"/>
      </font>
      <numFmt numFmtId="4" formatCode="#,##0.00"/>
      <alignment vertical="center" readingOrder="0"/>
    </dxf>
  </rfmt>
  <rfmt sheetId="1" sqref="R21" start="0" length="0">
    <dxf>
      <font>
        <b/>
        <sz val="20"/>
      </font>
      <numFmt numFmtId="4" formatCode="#,##0.00"/>
      <alignment horizontal="left" vertical="center" readingOrder="0"/>
    </dxf>
  </rfmt>
  <rfmt sheetId="1" sqref="R22" start="0" length="0">
    <dxf>
      <font>
        <b/>
        <sz val="20"/>
      </font>
      <numFmt numFmtId="4" formatCode="#,##0.00"/>
      <alignment horizontal="left" vertical="center" readingOrder="0"/>
    </dxf>
  </rfmt>
  <rfmt sheetId="1" sqref="R23" start="0" length="0">
    <dxf>
      <font>
        <b/>
        <sz val="20"/>
      </font>
      <numFmt numFmtId="4" formatCode="#,##0.00"/>
      <alignment horizontal="left" vertical="center" readingOrder="0"/>
    </dxf>
  </rfmt>
  <rfmt sheetId="1" sqref="R24" start="0" length="0">
    <dxf>
      <font>
        <b/>
        <sz val="20"/>
      </font>
      <numFmt numFmtId="4" formatCode="#,##0.00"/>
      <alignment horizontal="left" vertical="center" readingOrder="0"/>
    </dxf>
  </rfmt>
  <rfmt sheetId="1" sqref="R25" start="0" length="0">
    <dxf>
      <font>
        <b/>
        <sz val="20"/>
      </font>
      <numFmt numFmtId="4" formatCode="#,##0.00"/>
      <alignment horizontal="left" vertical="center" readingOrder="0"/>
    </dxf>
  </rfmt>
  <rfmt sheetId="1" sqref="R26" start="0" length="0">
    <dxf>
      <font>
        <b/>
        <sz val="20"/>
      </font>
      <numFmt numFmtId="4" formatCode="#,##0.00"/>
      <alignment horizontal="left" vertical="center" readingOrder="0"/>
    </dxf>
  </rfmt>
  <rfmt sheetId="1" sqref="R27" start="0" length="0">
    <dxf>
      <font>
        <b/>
        <sz val="20"/>
      </font>
      <numFmt numFmtId="4" formatCode="#,##0.00"/>
      <alignment horizontal="left" vertical="center" readingOrder="0"/>
    </dxf>
  </rfmt>
  <rfmt sheetId="1" sqref="R28" start="0" length="0">
    <dxf>
      <font>
        <b/>
        <sz val="20"/>
      </font>
      <numFmt numFmtId="4" formatCode="#,##0.00"/>
      <alignment horizontal="left" vertical="center" readingOrder="0"/>
    </dxf>
  </rfmt>
  <rfmt sheetId="1" sqref="R29" start="0" length="0">
    <dxf>
      <font>
        <b/>
        <sz val="20"/>
      </font>
      <numFmt numFmtId="4" formatCode="#,##0.00"/>
      <alignment horizontal="left" vertical="center" readingOrder="0"/>
    </dxf>
  </rfmt>
  <rfmt sheetId="1" sqref="R30" start="0" length="0">
    <dxf>
      <font>
        <b/>
        <sz val="20"/>
      </font>
      <numFmt numFmtId="4" formatCode="#,##0.00"/>
      <alignment horizontal="left" vertical="center" readingOrder="0"/>
    </dxf>
  </rfmt>
  <rfmt sheetId="1" sqref="R31" start="0" length="0">
    <dxf>
      <font>
        <b/>
        <sz val="20"/>
      </font>
      <numFmt numFmtId="4" formatCode="#,##0.00"/>
      <alignment horizontal="left" vertical="center" readingOrder="0"/>
    </dxf>
  </rfmt>
  <rfmt sheetId="1" sqref="R32" start="0" length="0">
    <dxf>
      <font>
        <b/>
        <sz val="20"/>
      </font>
      <numFmt numFmtId="4" formatCode="#,##0.00"/>
      <alignment horizontal="left" vertical="center" readingOrder="0"/>
    </dxf>
  </rfmt>
  <rfmt sheetId="1" sqref="R33" start="0" length="0">
    <dxf>
      <font>
        <b/>
        <sz val="20"/>
      </font>
      <numFmt numFmtId="4" formatCode="#,##0.00"/>
      <alignment horizontal="left" vertical="center" readingOrder="0"/>
    </dxf>
  </rfmt>
  <rfmt sheetId="1" sqref="R34" start="0" length="0">
    <dxf>
      <font>
        <b/>
        <sz val="20"/>
      </font>
      <numFmt numFmtId="4" formatCode="#,##0.00"/>
      <alignment horizontal="left" vertical="center" readingOrder="0"/>
    </dxf>
  </rfmt>
  <rfmt sheetId="1" sqref="R35" start="0" length="0">
    <dxf>
      <font>
        <b/>
        <sz val="20"/>
      </font>
      <numFmt numFmtId="4" formatCode="#,##0.00"/>
      <alignment horizontal="left" vertical="center" readingOrder="0"/>
    </dxf>
  </rfmt>
  <rfmt sheetId="1" sqref="R36" start="0" length="0">
    <dxf>
      <numFmt numFmtId="4" formatCode="#,##0.00"/>
    </dxf>
  </rfmt>
  <rfmt sheetId="1" sqref="R37" start="0" length="0">
    <dxf>
      <font>
        <b/>
        <sz val="20"/>
      </font>
      <numFmt numFmtId="4" formatCode="#,##0.00"/>
      <alignment horizontal="left" vertical="center" readingOrder="0"/>
    </dxf>
  </rfmt>
  <rfmt sheetId="1" sqref="R38" start="0" length="0">
    <dxf>
      <font>
        <b/>
        <sz val="20"/>
      </font>
      <numFmt numFmtId="4" formatCode="#,##0.00"/>
      <alignment horizontal="left" vertical="center" readingOrder="0"/>
    </dxf>
  </rfmt>
  <rfmt sheetId="1" sqref="R39" start="0" length="0">
    <dxf>
      <font>
        <b/>
        <sz val="20"/>
      </font>
      <numFmt numFmtId="4" formatCode="#,##0.00"/>
      <alignment horizontal="left" vertical="center" readingOrder="0"/>
    </dxf>
  </rfmt>
  <rfmt sheetId="1" sqref="R40" start="0" length="0">
    <dxf>
      <font>
        <b/>
        <sz val="20"/>
      </font>
      <numFmt numFmtId="4" formatCode="#,##0.00"/>
      <alignment horizontal="left" vertical="center" readingOrder="0"/>
    </dxf>
  </rfmt>
  <rfmt sheetId="1" sqref="R41" start="0" length="0">
    <dxf>
      <font>
        <b/>
        <sz val="20"/>
      </font>
      <numFmt numFmtId="4" formatCode="#,##0.00"/>
      <alignment horizontal="left" vertical="center" readingOrder="0"/>
    </dxf>
  </rfmt>
  <rfmt sheetId="1" sqref="R42" start="0" length="0">
    <dxf>
      <font>
        <b/>
        <sz val="20"/>
      </font>
      <numFmt numFmtId="4" formatCode="#,##0.00"/>
      <alignment horizontal="left" vertical="center" readingOrder="0"/>
    </dxf>
  </rfmt>
  <rfmt sheetId="1" sqref="R43" start="0" length="0">
    <dxf>
      <numFmt numFmtId="4" formatCode="#,##0.00"/>
    </dxf>
  </rfmt>
  <rfmt sheetId="1" sqref="R44" start="0" length="0">
    <dxf>
      <font>
        <b/>
        <sz val="20"/>
      </font>
      <numFmt numFmtId="4" formatCode="#,##0.00"/>
      <alignment vertical="center" readingOrder="0"/>
    </dxf>
  </rfmt>
  <rfmt sheetId="1" sqref="R45" start="0" length="0">
    <dxf>
      <font>
        <b/>
        <sz val="20"/>
      </font>
      <numFmt numFmtId="4" formatCode="#,##0.00"/>
      <alignment vertical="center" readingOrder="0"/>
    </dxf>
  </rfmt>
  <rfmt sheetId="1" sqref="R46" start="0" length="0">
    <dxf>
      <font>
        <b/>
        <sz val="20"/>
      </font>
      <numFmt numFmtId="4" formatCode="#,##0.00"/>
      <alignment vertical="center" readingOrder="0"/>
    </dxf>
  </rfmt>
  <rfmt sheetId="1" sqref="R47" start="0" length="0">
    <dxf>
      <font>
        <b/>
        <sz val="20"/>
      </font>
      <numFmt numFmtId="4" formatCode="#,##0.00"/>
      <alignment vertical="center" readingOrder="0"/>
    </dxf>
  </rfmt>
  <rfmt sheetId="1" sqref="R48" start="0" length="0">
    <dxf>
      <font>
        <b/>
        <sz val="20"/>
      </font>
      <numFmt numFmtId="4" formatCode="#,##0.00"/>
      <alignment vertical="center" readingOrder="0"/>
    </dxf>
  </rfmt>
  <rfmt sheetId="1" sqref="R49" start="0" length="0">
    <dxf>
      <font>
        <b/>
        <sz val="20"/>
      </font>
      <numFmt numFmtId="4" formatCode="#,##0.00"/>
      <alignment vertical="center" readingOrder="0"/>
    </dxf>
  </rfmt>
  <rfmt sheetId="1" sqref="R50" start="0" length="0">
    <dxf>
      <font>
        <b/>
        <sz val="20"/>
      </font>
      <numFmt numFmtId="4" formatCode="#,##0.00"/>
      <alignment vertical="center" readingOrder="0"/>
    </dxf>
  </rfmt>
  <rfmt sheetId="1" sqref="R51" start="0" length="0">
    <dxf>
      <font>
        <b/>
        <sz val="20"/>
      </font>
      <numFmt numFmtId="4" formatCode="#,##0.00"/>
      <alignment vertical="center" readingOrder="0"/>
    </dxf>
  </rfmt>
  <rfmt sheetId="1" sqref="R52" start="0" length="0">
    <dxf>
      <font>
        <b/>
        <sz val="20"/>
      </font>
      <numFmt numFmtId="4" formatCode="#,##0.00"/>
      <alignment vertical="center" readingOrder="0"/>
    </dxf>
  </rfmt>
  <rfmt sheetId="1" sqref="R53" start="0" length="0">
    <dxf>
      <font>
        <b/>
        <sz val="20"/>
      </font>
      <numFmt numFmtId="4" formatCode="#,##0.00"/>
      <alignment vertical="center" readingOrder="0"/>
    </dxf>
  </rfmt>
  <rfmt sheetId="1" sqref="R54" start="0" length="0">
    <dxf>
      <font>
        <b/>
        <sz val="20"/>
      </font>
      <numFmt numFmtId="4" formatCode="#,##0.00"/>
      <alignment vertical="center" readingOrder="0"/>
    </dxf>
  </rfmt>
  <rfmt sheetId="1" sqref="R55" start="0" length="0">
    <dxf>
      <font>
        <b/>
        <i val="0"/>
        <sz val="20"/>
      </font>
      <numFmt numFmtId="4" formatCode="#,##0.00"/>
    </dxf>
  </rfmt>
  <rfmt sheetId="1" sqref="R56" start="0" length="0">
    <dxf>
      <font>
        <b/>
        <sz val="20"/>
      </font>
      <numFmt numFmtId="4" formatCode="#,##0.00"/>
      <alignment vertical="center" readingOrder="0"/>
    </dxf>
  </rfmt>
  <rfmt sheetId="1" sqref="R57" start="0" length="0">
    <dxf>
      <font>
        <b/>
        <sz val="20"/>
      </font>
      <numFmt numFmtId="4" formatCode="#,##0.00"/>
      <alignment vertical="center" readingOrder="0"/>
    </dxf>
  </rfmt>
  <rfmt sheetId="1" sqref="R58" start="0" length="0">
    <dxf>
      <font>
        <b/>
        <sz val="20"/>
      </font>
      <numFmt numFmtId="4" formatCode="#,##0.00"/>
      <alignment vertical="center" readingOrder="0"/>
    </dxf>
  </rfmt>
  <rfmt sheetId="1" sqref="R59" start="0" length="0">
    <dxf>
      <font>
        <b/>
        <sz val="20"/>
      </font>
      <numFmt numFmtId="4" formatCode="#,##0.00"/>
      <alignment vertical="center" readingOrder="0"/>
    </dxf>
  </rfmt>
  <rfmt sheetId="1" sqref="R60" start="0" length="0">
    <dxf>
      <font>
        <b/>
        <sz val="20"/>
      </font>
      <numFmt numFmtId="4" formatCode="#,##0.00"/>
      <alignment vertical="center" readingOrder="0"/>
    </dxf>
  </rfmt>
  <rfmt sheetId="1" sqref="R61" start="0" length="0">
    <dxf>
      <font>
        <b/>
        <sz val="20"/>
      </font>
      <numFmt numFmtId="4" formatCode="#,##0.00"/>
      <alignment vertical="center" readingOrder="0"/>
    </dxf>
  </rfmt>
  <rfmt sheetId="1" sqref="R62" start="0" length="0">
    <dxf>
      <font>
        <i val="0"/>
        <sz val="20"/>
      </font>
      <numFmt numFmtId="4" formatCode="#,##0.00"/>
    </dxf>
  </rfmt>
  <rfmt sheetId="1" sqref="R63" start="0" length="0">
    <dxf>
      <font>
        <b/>
        <i val="0"/>
        <sz val="20"/>
      </font>
      <numFmt numFmtId="4" formatCode="#,##0.00"/>
    </dxf>
  </rfmt>
  <rfmt sheetId="1" sqref="R64" start="0" length="0">
    <dxf>
      <font>
        <b/>
        <i val="0"/>
        <sz val="20"/>
      </font>
      <numFmt numFmtId="4" formatCode="#,##0.00"/>
    </dxf>
  </rfmt>
  <rfmt sheetId="1" sqref="R65" start="0" length="0">
    <dxf>
      <font>
        <b/>
        <i val="0"/>
        <sz val="20"/>
      </font>
      <numFmt numFmtId="4" formatCode="#,##0.00"/>
    </dxf>
  </rfmt>
  <rfmt sheetId="1" sqref="R66" start="0" length="0">
    <dxf>
      <font>
        <b/>
        <i val="0"/>
        <sz val="20"/>
      </font>
      <numFmt numFmtId="4" formatCode="#,##0.00"/>
    </dxf>
  </rfmt>
  <rfmt sheetId="1" sqref="R67" start="0" length="0">
    <dxf>
      <font>
        <b/>
        <sz val="20"/>
      </font>
      <numFmt numFmtId="4" formatCode="#,##0.00"/>
      <alignment vertical="center" readingOrder="0"/>
    </dxf>
  </rfmt>
  <rfmt sheetId="1" sqref="R68" start="0" length="0">
    <dxf>
      <font>
        <b/>
        <sz val="20"/>
      </font>
      <numFmt numFmtId="4" formatCode="#,##0.00"/>
      <alignment vertical="center" readingOrder="0"/>
    </dxf>
  </rfmt>
  <rfmt sheetId="1" sqref="R69" start="0" length="0">
    <dxf>
      <font>
        <b/>
        <sz val="20"/>
      </font>
      <numFmt numFmtId="4" formatCode="#,##0.00"/>
      <alignment vertical="center" readingOrder="0"/>
    </dxf>
  </rfmt>
  <rfmt sheetId="1" sqref="R70" start="0" length="0">
    <dxf>
      <font>
        <b/>
        <sz val="20"/>
      </font>
      <numFmt numFmtId="4" formatCode="#,##0.00"/>
      <alignment vertical="center" readingOrder="0"/>
    </dxf>
  </rfmt>
  <rfmt sheetId="1" sqref="R71" start="0" length="0">
    <dxf>
      <font>
        <b/>
        <sz val="20"/>
      </font>
      <numFmt numFmtId="4" formatCode="#,##0.00"/>
      <alignment vertical="center" readingOrder="0"/>
    </dxf>
  </rfmt>
  <rfmt sheetId="1" sqref="R72" start="0" length="0">
    <dxf>
      <font>
        <b/>
        <i val="0"/>
        <sz val="20"/>
      </font>
      <numFmt numFmtId="4" formatCode="#,##0.00"/>
    </dxf>
  </rfmt>
  <rfmt sheetId="1" sqref="R73" start="0" length="0">
    <dxf>
      <font>
        <b/>
        <sz val="20"/>
      </font>
      <numFmt numFmtId="4" formatCode="#,##0.00"/>
      <alignment vertical="center" readingOrder="0"/>
    </dxf>
  </rfmt>
  <rfmt sheetId="1" sqref="R74" start="0" length="0">
    <dxf>
      <font>
        <b/>
        <sz val="20"/>
      </font>
      <numFmt numFmtId="4" formatCode="#,##0.00"/>
      <alignment vertical="center" readingOrder="0"/>
    </dxf>
  </rfmt>
  <rfmt sheetId="1" sqref="R75" start="0" length="0">
    <dxf>
      <font>
        <b/>
        <sz val="20"/>
      </font>
      <numFmt numFmtId="4" formatCode="#,##0.00"/>
      <alignment vertical="center" readingOrder="0"/>
    </dxf>
  </rfmt>
  <rfmt sheetId="1" sqref="R76" start="0" length="0">
    <dxf>
      <font>
        <b/>
        <sz val="20"/>
      </font>
      <numFmt numFmtId="4" formatCode="#,##0.00"/>
      <alignment vertical="center" readingOrder="0"/>
    </dxf>
  </rfmt>
  <rfmt sheetId="1" sqref="R77" start="0" length="0">
    <dxf>
      <font>
        <b/>
        <sz val="20"/>
      </font>
      <numFmt numFmtId="4" formatCode="#,##0.00"/>
      <alignment vertical="center" readingOrder="0"/>
    </dxf>
  </rfmt>
  <rfmt sheetId="1" sqref="R78" start="0" length="0">
    <dxf>
      <font>
        <b/>
        <i val="0"/>
        <sz val="20"/>
      </font>
      <numFmt numFmtId="4" formatCode="#,##0.00"/>
      <fill>
        <patternFill patternType="none">
          <bgColor indexed="65"/>
        </patternFill>
      </fill>
    </dxf>
  </rfmt>
  <rfmt sheetId="1" sqref="R79" start="0" length="0">
    <dxf>
      <font>
        <b/>
        <sz val="20"/>
      </font>
      <numFmt numFmtId="4" formatCode="#,##0.00"/>
      <fill>
        <patternFill patternType="none">
          <bgColor indexed="65"/>
        </patternFill>
      </fill>
      <alignment vertical="center" readingOrder="0"/>
    </dxf>
  </rfmt>
  <rfmt sheetId="1" sqref="R80" start="0" length="0">
    <dxf>
      <font>
        <b/>
        <sz val="20"/>
      </font>
      <numFmt numFmtId="4" formatCode="#,##0.00"/>
      <fill>
        <patternFill patternType="none">
          <bgColor indexed="65"/>
        </patternFill>
      </fill>
      <alignment vertical="center" readingOrder="0"/>
    </dxf>
  </rfmt>
  <rfmt sheetId="1" sqref="R81" start="0" length="0">
    <dxf>
      <font>
        <b/>
        <sz val="20"/>
      </font>
      <numFmt numFmtId="4" formatCode="#,##0.00"/>
      <fill>
        <patternFill patternType="none">
          <bgColor indexed="65"/>
        </patternFill>
      </fill>
      <alignment vertical="center" readingOrder="0"/>
    </dxf>
  </rfmt>
  <rfmt sheetId="1" sqref="R82" start="0" length="0">
    <dxf>
      <font>
        <b/>
        <sz val="20"/>
      </font>
      <numFmt numFmtId="4" formatCode="#,##0.00"/>
      <fill>
        <patternFill patternType="none">
          <bgColor indexed="65"/>
        </patternFill>
      </fill>
      <alignment vertical="center" readingOrder="0"/>
    </dxf>
  </rfmt>
  <rfmt sheetId="1" sqref="R83" start="0" length="0">
    <dxf>
      <font>
        <b/>
        <sz val="20"/>
      </font>
      <numFmt numFmtId="4" formatCode="#,##0.00"/>
      <fill>
        <patternFill patternType="none">
          <bgColor indexed="65"/>
        </patternFill>
      </fill>
      <alignment vertical="center" readingOrder="0"/>
    </dxf>
  </rfmt>
  <rfmt sheetId="1" sqref="R84" start="0" length="0">
    <dxf>
      <font>
        <b/>
        <i val="0"/>
        <sz val="20"/>
      </font>
      <numFmt numFmtId="4" formatCode="#,##0.00"/>
      <fill>
        <patternFill patternType="none">
          <bgColor indexed="65"/>
        </patternFill>
      </fill>
    </dxf>
  </rfmt>
  <rfmt sheetId="1" sqref="R85" start="0" length="0">
    <dxf>
      <font>
        <b/>
        <sz val="20"/>
      </font>
      <numFmt numFmtId="4" formatCode="#,##0.00"/>
      <fill>
        <patternFill patternType="none">
          <bgColor indexed="65"/>
        </patternFill>
      </fill>
      <alignment vertical="center" readingOrder="0"/>
    </dxf>
  </rfmt>
  <rfmt sheetId="1" sqref="R86" start="0" length="0">
    <dxf>
      <font>
        <b/>
        <sz val="20"/>
      </font>
      <numFmt numFmtId="4" formatCode="#,##0.00"/>
      <fill>
        <patternFill patternType="none">
          <bgColor indexed="65"/>
        </patternFill>
      </fill>
      <alignment vertical="center" readingOrder="0"/>
    </dxf>
  </rfmt>
  <rfmt sheetId="1" sqref="R87" start="0" length="0">
    <dxf>
      <font>
        <b/>
        <sz val="20"/>
      </font>
      <numFmt numFmtId="4" formatCode="#,##0.00"/>
      <fill>
        <patternFill patternType="none">
          <bgColor indexed="65"/>
        </patternFill>
      </fill>
      <alignment vertical="center" readingOrder="0"/>
    </dxf>
  </rfmt>
  <rfmt sheetId="1" sqref="R88" start="0" length="0">
    <dxf>
      <font>
        <b/>
        <sz val="20"/>
      </font>
      <numFmt numFmtId="4" formatCode="#,##0.00"/>
      <fill>
        <patternFill patternType="none">
          <bgColor indexed="65"/>
        </patternFill>
      </fill>
      <alignment vertical="center" readingOrder="0"/>
    </dxf>
  </rfmt>
  <rfmt sheetId="1" sqref="R89" start="0" length="0">
    <dxf>
      <font>
        <b/>
        <sz val="20"/>
      </font>
      <numFmt numFmtId="4" formatCode="#,##0.00"/>
      <fill>
        <patternFill patternType="none">
          <bgColor indexed="65"/>
        </patternFill>
      </fill>
      <alignment vertical="center" readingOrder="0"/>
    </dxf>
  </rfmt>
  <rfmt sheetId="1" sqref="R90" start="0" length="0">
    <dxf>
      <font>
        <b/>
        <i val="0"/>
        <sz val="20"/>
      </font>
      <numFmt numFmtId="4" formatCode="#,##0.00"/>
    </dxf>
  </rfmt>
  <rfmt sheetId="1" sqref="R91" start="0" length="0">
    <dxf>
      <font>
        <b/>
        <sz val="20"/>
      </font>
      <numFmt numFmtId="4" formatCode="#,##0.00"/>
      <alignment vertical="center" readingOrder="0"/>
    </dxf>
  </rfmt>
  <rfmt sheetId="1" sqref="R92" start="0" length="0">
    <dxf>
      <font>
        <b/>
        <sz val="20"/>
      </font>
      <numFmt numFmtId="4" formatCode="#,##0.00"/>
      <alignment vertical="center" readingOrder="0"/>
    </dxf>
  </rfmt>
  <rfmt sheetId="1" sqref="R93" start="0" length="0">
    <dxf>
      <font>
        <b/>
        <sz val="20"/>
      </font>
      <numFmt numFmtId="4" formatCode="#,##0.00"/>
      <alignment vertical="center" readingOrder="0"/>
    </dxf>
  </rfmt>
  <rfmt sheetId="1" sqref="R94" start="0" length="0">
    <dxf>
      <font>
        <b/>
        <sz val="20"/>
      </font>
      <numFmt numFmtId="4" formatCode="#,##0.00"/>
      <alignment vertical="center" readingOrder="0"/>
    </dxf>
  </rfmt>
  <rfmt sheetId="1" sqref="R95" start="0" length="0">
    <dxf>
      <font>
        <b/>
        <sz val="20"/>
      </font>
      <numFmt numFmtId="4" formatCode="#,##0.00"/>
      <alignment vertical="center" readingOrder="0"/>
    </dxf>
  </rfmt>
  <rfmt sheetId="1" sqref="R96" start="0" length="0">
    <dxf>
      <font>
        <i val="0"/>
        <sz val="20"/>
      </font>
      <numFmt numFmtId="4" formatCode="#,##0.00"/>
    </dxf>
  </rfmt>
  <rfmt sheetId="1" sqref="R97" start="0" length="0">
    <dxf>
      <font>
        <b/>
        <sz val="20"/>
      </font>
      <numFmt numFmtId="4" formatCode="#,##0.00"/>
      <alignment vertical="center" readingOrder="0"/>
    </dxf>
  </rfmt>
  <rfmt sheetId="1" sqref="R98" start="0" length="0">
    <dxf>
      <font>
        <b/>
        <sz val="20"/>
      </font>
      <numFmt numFmtId="4" formatCode="#,##0.00"/>
      <alignment vertical="center" readingOrder="0"/>
    </dxf>
  </rfmt>
  <rfmt sheetId="1" sqref="R99" start="0" length="0">
    <dxf>
      <font>
        <b/>
        <sz val="20"/>
      </font>
      <numFmt numFmtId="4" formatCode="#,##0.00"/>
      <alignment vertical="center" readingOrder="0"/>
    </dxf>
  </rfmt>
  <rfmt sheetId="1" sqref="R100" start="0" length="0">
    <dxf>
      <font>
        <b/>
        <sz val="20"/>
      </font>
      <numFmt numFmtId="4" formatCode="#,##0.00"/>
      <alignment vertical="center" readingOrder="0"/>
    </dxf>
  </rfmt>
  <rfmt sheetId="1" sqref="R101" start="0" length="0">
    <dxf>
      <font>
        <b/>
        <sz val="20"/>
      </font>
      <numFmt numFmtId="4" formatCode="#,##0.00"/>
      <alignment vertical="center" readingOrder="0"/>
    </dxf>
  </rfmt>
  <rfmt sheetId="1" sqref="R102" start="0" length="0">
    <dxf>
      <font>
        <b/>
        <sz val="20"/>
      </font>
      <numFmt numFmtId="4" formatCode="#,##0.00"/>
      <alignment vertical="center" readingOrder="0"/>
    </dxf>
  </rfmt>
  <rfmt sheetId="1" sqref="R103" start="0" length="0">
    <dxf>
      <font>
        <b/>
        <sz val="20"/>
      </font>
      <numFmt numFmtId="4" formatCode="#,##0.00"/>
      <alignment vertical="center" readingOrder="0"/>
    </dxf>
  </rfmt>
  <rfmt sheetId="1" sqref="R104" start="0" length="0">
    <dxf>
      <font>
        <b/>
        <sz val="20"/>
      </font>
      <numFmt numFmtId="4" formatCode="#,##0.00"/>
      <alignment vertical="center" readingOrder="0"/>
    </dxf>
  </rfmt>
  <rfmt sheetId="1" sqref="R105" start="0" length="0">
    <dxf>
      <font>
        <b/>
        <sz val="20"/>
      </font>
      <numFmt numFmtId="4" formatCode="#,##0.00"/>
      <alignment vertical="center" readingOrder="0"/>
    </dxf>
  </rfmt>
  <rfmt sheetId="1" sqref="R106" start="0" length="0">
    <dxf>
      <font>
        <b/>
        <sz val="20"/>
      </font>
      <numFmt numFmtId="4" formatCode="#,##0.00"/>
      <alignment vertical="center" readingOrder="0"/>
    </dxf>
  </rfmt>
  <rfmt sheetId="1" sqref="R107" start="0" length="0">
    <dxf>
      <font>
        <b/>
        <sz val="20"/>
      </font>
      <numFmt numFmtId="4" formatCode="#,##0.00"/>
      <alignment vertical="center" readingOrder="0"/>
    </dxf>
  </rfmt>
  <rfmt sheetId="1" sqref="R108" start="0" length="0">
    <dxf>
      <font>
        <b/>
        <i val="0"/>
        <sz val="20"/>
      </font>
      <numFmt numFmtId="4" formatCode="#,##0.00"/>
    </dxf>
  </rfmt>
  <rfmt sheetId="1" sqref="R109" start="0" length="0">
    <dxf>
      <font>
        <b/>
        <sz val="20"/>
      </font>
      <numFmt numFmtId="4" formatCode="#,##0.00"/>
      <alignment vertical="center" readingOrder="0"/>
    </dxf>
  </rfmt>
  <rfmt sheetId="1" sqref="R110" start="0" length="0">
    <dxf>
      <font>
        <b/>
        <sz val="20"/>
      </font>
      <numFmt numFmtId="4" formatCode="#,##0.00"/>
      <alignment vertical="center" readingOrder="0"/>
    </dxf>
  </rfmt>
  <rfmt sheetId="1" sqref="R111" start="0" length="0">
    <dxf>
      <font>
        <b/>
        <sz val="20"/>
      </font>
      <numFmt numFmtId="4" formatCode="#,##0.00"/>
      <alignment vertical="center" readingOrder="0"/>
    </dxf>
  </rfmt>
  <rfmt sheetId="1" sqref="R112" start="0" length="0">
    <dxf>
      <font>
        <b/>
        <sz val="20"/>
      </font>
      <numFmt numFmtId="4" formatCode="#,##0.00"/>
      <alignment vertical="center" readingOrder="0"/>
    </dxf>
  </rfmt>
  <rfmt sheetId="1" sqref="R113" start="0" length="0">
    <dxf>
      <font>
        <b/>
        <sz val="20"/>
      </font>
      <numFmt numFmtId="4" formatCode="#,##0.00"/>
      <alignment vertical="center" readingOrder="0"/>
    </dxf>
  </rfmt>
  <rfmt sheetId="1" sqref="R114" start="0" length="0">
    <dxf>
      <font>
        <b/>
        <i val="0"/>
        <sz val="20"/>
      </font>
      <numFmt numFmtId="4" formatCode="#,##0.00"/>
      <fill>
        <patternFill patternType="none">
          <bgColor indexed="65"/>
        </patternFill>
      </fill>
    </dxf>
  </rfmt>
  <rfmt sheetId="1" sqref="R115" start="0" length="0">
    <dxf>
      <font>
        <b/>
        <sz val="20"/>
      </font>
      <numFmt numFmtId="4" formatCode="#,##0.00"/>
      <alignment vertical="center" readingOrder="0"/>
    </dxf>
  </rfmt>
  <rfmt sheetId="1" sqref="R116" start="0" length="0">
    <dxf>
      <font>
        <b/>
        <sz val="20"/>
      </font>
      <numFmt numFmtId="4" formatCode="#,##0.00"/>
      <alignment vertical="center" readingOrder="0"/>
    </dxf>
  </rfmt>
  <rfmt sheetId="1" sqref="R117" start="0" length="0">
    <dxf>
      <font>
        <b/>
        <sz val="20"/>
      </font>
      <numFmt numFmtId="4" formatCode="#,##0.00"/>
      <alignment vertical="center" readingOrder="0"/>
    </dxf>
  </rfmt>
  <rfmt sheetId="1" sqref="R118" start="0" length="0">
    <dxf>
      <font>
        <b/>
        <sz val="20"/>
      </font>
      <numFmt numFmtId="4" formatCode="#,##0.00"/>
      <alignment vertical="center" readingOrder="0"/>
    </dxf>
  </rfmt>
  <rfmt sheetId="1" sqref="R119" start="0" length="0">
    <dxf>
      <font>
        <b/>
        <sz val="20"/>
      </font>
      <numFmt numFmtId="4" formatCode="#,##0.00"/>
      <alignment vertical="center" readingOrder="0"/>
    </dxf>
  </rfmt>
  <rfmt sheetId="1" sqref="R120" start="0" length="0">
    <dxf>
      <font>
        <b/>
        <i val="0"/>
        <sz val="20"/>
      </font>
      <numFmt numFmtId="4" formatCode="#,##0.00"/>
      <fill>
        <patternFill patternType="none">
          <bgColor indexed="65"/>
        </patternFill>
      </fill>
    </dxf>
  </rfmt>
  <rfmt sheetId="1" sqref="R121" start="0" length="0">
    <dxf>
      <font>
        <b/>
        <sz val="20"/>
      </font>
      <numFmt numFmtId="4" formatCode="#,##0.00"/>
      <alignment vertical="center" readingOrder="0"/>
    </dxf>
  </rfmt>
  <rfmt sheetId="1" sqref="R122" start="0" length="0">
    <dxf>
      <font>
        <b/>
        <sz val="20"/>
      </font>
      <numFmt numFmtId="4" formatCode="#,##0.00"/>
      <alignment vertical="center" readingOrder="0"/>
    </dxf>
  </rfmt>
  <rfmt sheetId="1" sqref="R123" start="0" length="0">
    <dxf>
      <font>
        <b/>
        <sz val="20"/>
      </font>
      <numFmt numFmtId="4" formatCode="#,##0.00"/>
      <alignment vertical="center" readingOrder="0"/>
    </dxf>
  </rfmt>
  <rfmt sheetId="1" sqref="R124" start="0" length="0">
    <dxf>
      <font>
        <b/>
        <sz val="20"/>
      </font>
      <numFmt numFmtId="4" formatCode="#,##0.00"/>
      <alignment vertical="center" readingOrder="0"/>
    </dxf>
  </rfmt>
  <rfmt sheetId="1" sqref="R125" start="0" length="0">
    <dxf>
      <font>
        <b/>
        <sz val="20"/>
      </font>
      <numFmt numFmtId="4" formatCode="#,##0.00"/>
      <alignment vertical="center" readingOrder="0"/>
    </dxf>
  </rfmt>
  <rfmt sheetId="1" sqref="R126" start="0" length="0">
    <dxf>
      <font>
        <sz val="20"/>
      </font>
      <numFmt numFmtId="4" formatCode="#,##0.00"/>
      <fill>
        <patternFill patternType="none">
          <bgColor indexed="65"/>
        </patternFill>
      </fill>
    </dxf>
  </rfmt>
  <rfmt sheetId="1" sqref="R127" start="0" length="0">
    <dxf>
      <font>
        <b/>
        <sz val="20"/>
      </font>
      <numFmt numFmtId="4" formatCode="#,##0.00"/>
      <alignment vertical="center" readingOrder="0"/>
    </dxf>
  </rfmt>
  <rfmt sheetId="1" sqref="R128" start="0" length="0">
    <dxf>
      <font>
        <b/>
        <sz val="20"/>
      </font>
      <numFmt numFmtId="4" formatCode="#,##0.00"/>
      <alignment vertical="center" readingOrder="0"/>
    </dxf>
  </rfmt>
  <rfmt sheetId="1" sqref="R129" start="0" length="0">
    <dxf>
      <font>
        <b/>
        <sz val="20"/>
      </font>
      <numFmt numFmtId="4" formatCode="#,##0.00"/>
      <alignment vertical="center" readingOrder="0"/>
    </dxf>
  </rfmt>
  <rfmt sheetId="1" sqref="R130" start="0" length="0">
    <dxf>
      <font>
        <b/>
        <sz val="20"/>
      </font>
      <numFmt numFmtId="4" formatCode="#,##0.00"/>
      <alignment vertical="center" readingOrder="0"/>
    </dxf>
  </rfmt>
  <rfmt sheetId="1" sqref="R131" start="0" length="0">
    <dxf>
      <font>
        <b/>
        <sz val="20"/>
      </font>
      <numFmt numFmtId="4" formatCode="#,##0.00"/>
      <alignment vertical="center" readingOrder="0"/>
    </dxf>
  </rfmt>
  <rfmt sheetId="1" sqref="R132" start="0" length="0">
    <dxf>
      <font>
        <i val="0"/>
        <sz val="20"/>
      </font>
      <numFmt numFmtId="4" formatCode="#,##0.00"/>
    </dxf>
  </rfmt>
  <rfmt sheetId="1" sqref="R133" start="0" length="0">
    <dxf>
      <font>
        <b/>
        <sz val="20"/>
      </font>
      <numFmt numFmtId="4" formatCode="#,##0.00"/>
      <alignment vertical="center" readingOrder="0"/>
    </dxf>
  </rfmt>
  <rfmt sheetId="1" sqref="R134" start="0" length="0">
    <dxf>
      <font>
        <b/>
        <sz val="20"/>
      </font>
      <numFmt numFmtId="4" formatCode="#,##0.00"/>
      <alignment vertical="center" readingOrder="0"/>
    </dxf>
  </rfmt>
  <rfmt sheetId="1" sqref="R135" start="0" length="0">
    <dxf>
      <font>
        <b/>
        <sz val="20"/>
      </font>
      <numFmt numFmtId="4" formatCode="#,##0.00"/>
      <alignment vertical="center" readingOrder="0"/>
    </dxf>
  </rfmt>
  <rfmt sheetId="1" sqref="R136" start="0" length="0">
    <dxf>
      <font>
        <b/>
        <sz val="20"/>
      </font>
      <numFmt numFmtId="4" formatCode="#,##0.00"/>
      <alignment vertical="center" readingOrder="0"/>
    </dxf>
  </rfmt>
  <rfmt sheetId="1" sqref="R137" start="0" length="0">
    <dxf>
      <font>
        <b/>
        <sz val="20"/>
      </font>
      <numFmt numFmtId="4" formatCode="#,##0.00"/>
      <alignment vertical="center" readingOrder="0"/>
    </dxf>
  </rfmt>
  <rfmt sheetId="1" sqref="R138" start="0" length="0">
    <dxf>
      <font>
        <i val="0"/>
        <sz val="20"/>
      </font>
      <numFmt numFmtId="4" formatCode="#,##0.00"/>
    </dxf>
  </rfmt>
  <rfmt sheetId="1" sqref="R139" start="0" length="0">
    <dxf>
      <font>
        <b/>
        <sz val="20"/>
      </font>
      <numFmt numFmtId="4" formatCode="#,##0.00"/>
      <alignment vertical="center" readingOrder="0"/>
    </dxf>
  </rfmt>
  <rfmt sheetId="1" sqref="R140" start="0" length="0">
    <dxf>
      <font>
        <b/>
        <sz val="20"/>
      </font>
      <numFmt numFmtId="4" formatCode="#,##0.00"/>
      <alignment vertical="center" readingOrder="0"/>
    </dxf>
  </rfmt>
  <rfmt sheetId="1" sqref="R141" start="0" length="0">
    <dxf>
      <font>
        <b/>
        <sz val="20"/>
      </font>
      <numFmt numFmtId="4" formatCode="#,##0.00"/>
      <alignment vertical="center" readingOrder="0"/>
    </dxf>
  </rfmt>
  <rfmt sheetId="1" sqref="R142" start="0" length="0">
    <dxf>
      <font>
        <b/>
        <sz val="20"/>
      </font>
      <numFmt numFmtId="4" formatCode="#,##0.00"/>
      <alignment vertical="center" readingOrder="0"/>
    </dxf>
  </rfmt>
  <rfmt sheetId="1" sqref="R143" start="0" length="0">
    <dxf>
      <font>
        <b/>
        <sz val="20"/>
      </font>
      <numFmt numFmtId="4" formatCode="#,##0.00"/>
      <alignment vertical="center" readingOrder="0"/>
    </dxf>
  </rfmt>
  <rfmt sheetId="1" sqref="R144" start="0" length="0">
    <dxf>
      <font>
        <b/>
        <i val="0"/>
        <sz val="20"/>
      </font>
      <numFmt numFmtId="4" formatCode="#,##0.00"/>
    </dxf>
  </rfmt>
  <rfmt sheetId="1" sqref="R145" start="0" length="0">
    <dxf>
      <font>
        <b/>
        <i val="0"/>
        <sz val="20"/>
      </font>
      <numFmt numFmtId="4" formatCode="#,##0.00"/>
    </dxf>
  </rfmt>
  <rfmt sheetId="1" sqref="R146" start="0" length="0">
    <dxf>
      <font>
        <b/>
        <sz val="20"/>
      </font>
      <numFmt numFmtId="4" formatCode="#,##0.00"/>
      <alignment vertical="center" readingOrder="0"/>
    </dxf>
  </rfmt>
  <rfmt sheetId="1" sqref="R147" start="0" length="0">
    <dxf>
      <font>
        <b/>
        <sz val="20"/>
      </font>
      <numFmt numFmtId="4" formatCode="#,##0.00"/>
      <alignment vertical="center" readingOrder="0"/>
    </dxf>
  </rfmt>
  <rfmt sheetId="1" sqref="R148" start="0" length="0">
    <dxf>
      <font>
        <b/>
        <sz val="20"/>
      </font>
      <numFmt numFmtId="4" formatCode="#,##0.00"/>
      <alignment vertical="center" readingOrder="0"/>
    </dxf>
  </rfmt>
  <rfmt sheetId="1" sqref="R149" start="0" length="0">
    <dxf>
      <font>
        <b/>
        <sz val="20"/>
      </font>
      <numFmt numFmtId="4" formatCode="#,##0.00"/>
      <alignment vertical="center" readingOrder="0"/>
    </dxf>
  </rfmt>
  <rfmt sheetId="1" sqref="R150" start="0" length="0">
    <dxf>
      <font>
        <b/>
        <sz val="20"/>
      </font>
      <numFmt numFmtId="4" formatCode="#,##0.00"/>
      <alignment vertical="center" readingOrder="0"/>
    </dxf>
  </rfmt>
  <rfmt sheetId="1" sqref="R151" start="0" length="0">
    <dxf>
      <font>
        <b/>
        <i val="0"/>
        <sz val="20"/>
      </font>
      <numFmt numFmtId="4" formatCode="#,##0.00"/>
    </dxf>
  </rfmt>
  <rfmt sheetId="1" sqref="R152" start="0" length="0">
    <dxf>
      <font>
        <b/>
        <i val="0"/>
        <sz val="20"/>
      </font>
      <numFmt numFmtId="4" formatCode="#,##0.00"/>
    </dxf>
  </rfmt>
  <rfmt sheetId="1" sqref="R153" start="0" length="0">
    <dxf>
      <font>
        <b/>
        <sz val="20"/>
      </font>
      <numFmt numFmtId="4" formatCode="#,##0.00"/>
      <alignment vertical="center" readingOrder="0"/>
    </dxf>
  </rfmt>
  <rfmt sheetId="1" sqref="R154" start="0" length="0">
    <dxf>
      <font>
        <b/>
        <sz val="20"/>
      </font>
      <numFmt numFmtId="4" formatCode="#,##0.00"/>
      <alignment vertical="center" readingOrder="0"/>
    </dxf>
  </rfmt>
  <rfmt sheetId="1" sqref="R155" start="0" length="0">
    <dxf>
      <font>
        <b/>
        <sz val="20"/>
      </font>
      <numFmt numFmtId="4" formatCode="#,##0.00"/>
      <alignment vertical="center" readingOrder="0"/>
    </dxf>
  </rfmt>
  <rfmt sheetId="1" sqref="R156" start="0" length="0">
    <dxf>
      <font>
        <b/>
        <sz val="20"/>
      </font>
      <numFmt numFmtId="4" formatCode="#,##0.00"/>
      <alignment vertical="center" readingOrder="0"/>
    </dxf>
  </rfmt>
  <rfmt sheetId="1" sqref="R157" start="0" length="0">
    <dxf>
      <font>
        <b/>
        <sz val="20"/>
      </font>
      <numFmt numFmtId="4" formatCode="#,##0.00"/>
      <alignment vertical="center" readingOrder="0"/>
    </dxf>
  </rfmt>
  <rfmt sheetId="1" sqref="R158" start="0" length="0">
    <dxf>
      <font>
        <b/>
        <i val="0"/>
        <sz val="20"/>
      </font>
      <numFmt numFmtId="4" formatCode="#,##0.00"/>
    </dxf>
  </rfmt>
  <rfmt sheetId="1" sqref="R159" start="0" length="0">
    <dxf>
      <font>
        <b/>
        <i val="0"/>
        <sz val="20"/>
      </font>
      <numFmt numFmtId="4" formatCode="#,##0.00"/>
    </dxf>
  </rfmt>
  <rfmt sheetId="1" sqref="R160" start="0" length="0">
    <dxf>
      <font>
        <b/>
        <i val="0"/>
        <sz val="20"/>
      </font>
      <numFmt numFmtId="4" formatCode="#,##0.00"/>
    </dxf>
  </rfmt>
  <rfmt sheetId="1" sqref="R161" start="0" length="0">
    <dxf>
      <font>
        <b/>
        <i val="0"/>
        <sz val="20"/>
      </font>
      <numFmt numFmtId="4" formatCode="#,##0.00"/>
    </dxf>
  </rfmt>
  <rfmt sheetId="1" sqref="R162" start="0" length="0">
    <dxf>
      <font>
        <b/>
        <i val="0"/>
        <sz val="20"/>
      </font>
      <numFmt numFmtId="4" formatCode="#,##0.00"/>
    </dxf>
  </rfmt>
  <rfmt sheetId="1" sqref="R163" start="0" length="0">
    <dxf>
      <font>
        <b/>
        <i val="0"/>
        <sz val="20"/>
      </font>
      <numFmt numFmtId="4" formatCode="#,##0.00"/>
    </dxf>
  </rfmt>
  <rfmt sheetId="1" sqref="R164" start="0" length="0">
    <dxf>
      <font>
        <i val="0"/>
        <sz val="20"/>
      </font>
      <numFmt numFmtId="4" formatCode="#,##0.00"/>
    </dxf>
  </rfmt>
  <rfmt sheetId="1" sqref="R165" start="0" length="0">
    <dxf>
      <font>
        <i val="0"/>
        <sz val="20"/>
      </font>
      <numFmt numFmtId="4" formatCode="#,##0.00"/>
    </dxf>
  </rfmt>
  <rfmt sheetId="1" sqref="R166" start="0" length="0">
    <dxf>
      <font>
        <i val="0"/>
        <sz val="20"/>
      </font>
      <numFmt numFmtId="4" formatCode="#,##0.00"/>
    </dxf>
  </rfmt>
  <rfmt sheetId="1" sqref="R167" start="0" length="0">
    <dxf>
      <font>
        <i val="0"/>
        <sz val="20"/>
      </font>
      <numFmt numFmtId="4" formatCode="#,##0.00"/>
    </dxf>
  </rfmt>
  <rfmt sheetId="1" sqref="R168" start="0" length="0">
    <dxf>
      <font>
        <i val="0"/>
        <sz val="20"/>
      </font>
      <numFmt numFmtId="4" formatCode="#,##0.00"/>
    </dxf>
  </rfmt>
  <rfmt sheetId="1" sqref="R169" start="0" length="0">
    <dxf>
      <font>
        <i val="0"/>
        <sz val="20"/>
      </font>
      <numFmt numFmtId="4" formatCode="#,##0.00"/>
    </dxf>
  </rfmt>
  <rfmt sheetId="1" sqref="R170" start="0" length="0">
    <dxf>
      <font>
        <b/>
        <i val="0"/>
        <sz val="20"/>
      </font>
      <numFmt numFmtId="4" formatCode="#,##0.00"/>
      <fill>
        <patternFill patternType="none">
          <bgColor indexed="65"/>
        </patternFill>
      </fill>
    </dxf>
  </rfmt>
  <rfmt sheetId="1" sqref="R171" start="0" length="0">
    <dxf>
      <font>
        <b/>
        <sz val="20"/>
      </font>
      <numFmt numFmtId="4" formatCode="#,##0.00"/>
      <alignment vertical="center" readingOrder="0"/>
    </dxf>
  </rfmt>
  <rfmt sheetId="1" sqref="R172" start="0" length="0">
    <dxf>
      <font>
        <b/>
        <sz val="20"/>
      </font>
      <numFmt numFmtId="4" formatCode="#,##0.00"/>
      <alignment vertical="center" readingOrder="0"/>
    </dxf>
  </rfmt>
  <rfmt sheetId="1" sqref="R173" start="0" length="0">
    <dxf>
      <font>
        <b/>
        <sz val="20"/>
      </font>
      <numFmt numFmtId="4" formatCode="#,##0.00"/>
      <alignment vertical="center" readingOrder="0"/>
    </dxf>
  </rfmt>
  <rfmt sheetId="1" sqref="R174" start="0" length="0">
    <dxf>
      <font>
        <b/>
        <sz val="20"/>
      </font>
      <numFmt numFmtId="4" formatCode="#,##0.00"/>
      <alignment vertical="center" readingOrder="0"/>
    </dxf>
  </rfmt>
  <rfmt sheetId="1" sqref="R175" start="0" length="0">
    <dxf>
      <font>
        <b/>
        <sz val="20"/>
      </font>
      <numFmt numFmtId="4" formatCode="#,##0.00"/>
      <alignment vertical="center" readingOrder="0"/>
    </dxf>
  </rfmt>
  <rfmt sheetId="1" sqref="R176" start="0" length="0">
    <dxf>
      <font>
        <b/>
        <i val="0"/>
        <sz val="20"/>
      </font>
      <numFmt numFmtId="4" formatCode="#,##0.00"/>
      <alignment vertical="center" readingOrder="0"/>
    </dxf>
  </rfmt>
  <rfmt sheetId="1" sqref="R177" start="0" length="0">
    <dxf>
      <font>
        <b/>
        <sz val="20"/>
      </font>
      <numFmt numFmtId="4" formatCode="#,##0.00"/>
      <alignment horizontal="left" vertical="center" readingOrder="0"/>
    </dxf>
  </rfmt>
  <rfmt sheetId="1" sqref="R178" start="0" length="0">
    <dxf>
      <font>
        <b/>
        <sz val="20"/>
      </font>
      <numFmt numFmtId="4" formatCode="#,##0.00"/>
      <alignment horizontal="left" vertical="center" readingOrder="0"/>
    </dxf>
  </rfmt>
  <rfmt sheetId="1" sqref="R179" start="0" length="0">
    <dxf>
      <font>
        <b/>
        <sz val="20"/>
      </font>
      <numFmt numFmtId="4" formatCode="#,##0.00"/>
      <alignment horizontal="left" vertical="center" readingOrder="0"/>
    </dxf>
  </rfmt>
  <rfmt sheetId="1" sqref="R180" start="0" length="0">
    <dxf>
      <font>
        <b/>
        <sz val="20"/>
      </font>
      <numFmt numFmtId="4" formatCode="#,##0.00"/>
      <alignment horizontal="left" vertical="center" readingOrder="0"/>
    </dxf>
  </rfmt>
  <rfmt sheetId="1" sqref="R181" start="0" length="0">
    <dxf>
      <font>
        <b/>
        <sz val="20"/>
      </font>
      <numFmt numFmtId="4" formatCode="#,##0.00"/>
      <alignment horizontal="left" vertical="center" readingOrder="0"/>
    </dxf>
  </rfmt>
  <rfmt sheetId="1" sqref="R182" start="0" length="0">
    <dxf>
      <font>
        <b/>
        <sz val="20"/>
      </font>
      <numFmt numFmtId="4" formatCode="#,##0.00"/>
      <alignment horizontal="left" vertical="center" readingOrder="0"/>
    </dxf>
  </rfmt>
  <rfmt sheetId="1" sqref="R183" start="0" length="0">
    <dxf>
      <font>
        <i val="0"/>
        <sz val="20"/>
      </font>
      <numFmt numFmtId="4" formatCode="#,##0.00"/>
      <alignment vertical="center" readingOrder="0"/>
    </dxf>
  </rfmt>
  <rfmt sheetId="1" sqref="R184" start="0" length="0">
    <dxf>
      <font>
        <b/>
        <i val="0"/>
        <sz val="20"/>
      </font>
      <numFmt numFmtId="4" formatCode="#,##0.00"/>
      <alignment vertical="center" readingOrder="0"/>
    </dxf>
  </rfmt>
  <rfmt sheetId="1" sqref="R185" start="0" length="0">
    <dxf>
      <font>
        <b/>
        <sz val="20"/>
      </font>
      <numFmt numFmtId="4" formatCode="#,##0.00"/>
      <alignment vertical="center" readingOrder="0"/>
    </dxf>
  </rfmt>
  <rfmt sheetId="1" sqref="R186" start="0" length="0">
    <dxf>
      <font>
        <b/>
        <sz val="20"/>
      </font>
      <numFmt numFmtId="4" formatCode="#,##0.00"/>
      <alignment vertical="center" readingOrder="0"/>
    </dxf>
  </rfmt>
  <rfmt sheetId="1" sqref="R187" start="0" length="0">
    <dxf>
      <font>
        <b/>
        <sz val="20"/>
      </font>
      <numFmt numFmtId="4" formatCode="#,##0.00"/>
      <alignment vertical="center" readingOrder="0"/>
    </dxf>
  </rfmt>
  <rfmt sheetId="1" sqref="R188" start="0" length="0">
    <dxf>
      <font>
        <b/>
        <sz val="20"/>
      </font>
      <numFmt numFmtId="4" formatCode="#,##0.00"/>
      <alignment vertical="center" readingOrder="0"/>
    </dxf>
  </rfmt>
  <rfmt sheetId="1" sqref="R189" start="0" length="0">
    <dxf>
      <font>
        <b/>
        <sz val="20"/>
      </font>
      <numFmt numFmtId="4" formatCode="#,##0.00"/>
      <alignment vertical="center" readingOrder="0"/>
    </dxf>
  </rfmt>
  <rfmt sheetId="1" sqref="R190" start="0" length="0">
    <dxf>
      <numFmt numFmtId="4" formatCode="#,##0.00"/>
    </dxf>
  </rfmt>
  <rfmt sheetId="1" sqref="R191" start="0" length="0">
    <dxf>
      <numFmt numFmtId="4" formatCode="#,##0.00"/>
    </dxf>
  </rfmt>
  <rfmt sheetId="1" sqref="R192" start="0" length="0">
    <dxf>
      <numFmt numFmtId="4" formatCode="#,##0.00"/>
    </dxf>
  </rfmt>
  <rfmt sheetId="1" sqref="R193" start="0" length="0">
    <dxf>
      <font>
        <b/>
        <sz val="20"/>
      </font>
      <numFmt numFmtId="4" formatCode="#,##0.00"/>
      <alignment horizontal="left" vertical="center" readingOrder="0"/>
    </dxf>
  </rfmt>
  <rfmt sheetId="1" sqref="R194" start="0" length="0">
    <dxf>
      <font>
        <b/>
        <sz val="20"/>
      </font>
      <numFmt numFmtId="4" formatCode="#,##0.00"/>
      <alignment horizontal="left" vertical="center" readingOrder="0"/>
    </dxf>
  </rfmt>
  <rfmt sheetId="1" sqref="R195" start="0" length="0">
    <dxf>
      <alignment horizontal="left" vertical="center" readingOrder="0"/>
    </dxf>
  </rfmt>
  <rfmt sheetId="1" sqref="R196" start="0" length="0">
    <dxf>
      <alignment horizontal="left" vertical="center" readingOrder="0"/>
    </dxf>
  </rfmt>
  <rfmt sheetId="1" sqref="R197" start="0" length="0">
    <dxf>
      <alignment horizontal="left" vertical="center" readingOrder="0"/>
    </dxf>
  </rfmt>
  <rfmt sheetId="1" sqref="R198" start="0" length="0">
    <dxf>
      <alignment horizontal="left" vertical="center" readingOrder="0"/>
    </dxf>
  </rfmt>
  <rfmt sheetId="1" sqref="R199" start="0" length="0">
    <dxf>
      <alignment horizontal="left" vertical="center" readingOrder="0"/>
    </dxf>
  </rfmt>
  <rfmt sheetId="1" sqref="R200" start="0" length="0">
    <dxf>
      <alignment horizontal="left" vertical="center" readingOrder="0"/>
    </dxf>
  </rfmt>
  <rfmt sheetId="1" sqref="R201" start="0" length="0">
    <dxf>
      <alignment horizontal="left" vertical="center" readingOrder="0"/>
    </dxf>
  </rfmt>
  <rfmt sheetId="1" sqref="R202" start="0" length="0">
    <dxf>
      <alignment horizontal="left" vertical="center" readingOrder="0"/>
    </dxf>
  </rfmt>
  <rfmt sheetId="1" sqref="R203" start="0" length="0">
    <dxf>
      <alignment horizontal="left" vertical="center" readingOrder="0"/>
    </dxf>
  </rfmt>
  <rfmt sheetId="1" sqref="R204" start="0" length="0">
    <dxf>
      <alignment horizontal="left" vertical="center" readingOrder="0"/>
    </dxf>
  </rfmt>
  <rfmt sheetId="1" sqref="R205" start="0" length="0">
    <dxf>
      <alignment horizontal="left" vertical="center" readingOrder="0"/>
    </dxf>
  </rfmt>
  <rfmt sheetId="1" sqref="R206" start="0" length="0">
    <dxf>
      <alignment horizontal="left" vertical="center" readingOrder="0"/>
    </dxf>
  </rfmt>
  <rfmt sheetId="1" sqref="R207" start="0" length="0">
    <dxf>
      <alignment horizontal="left" vertical="center" readingOrder="0"/>
    </dxf>
  </rfmt>
  <rfmt sheetId="1" sqref="R208" start="0" length="0">
    <dxf>
      <alignment horizontal="left" vertical="center" readingOrder="0"/>
    </dxf>
  </rfmt>
  <rfmt sheetId="1" sqref="R209" start="0" length="0">
    <dxf>
      <alignment horizontal="left" vertical="center" readingOrder="0"/>
    </dxf>
  </rfmt>
  <rfmt sheetId="1" sqref="R210" start="0" length="0">
    <dxf>
      <alignment horizontal="left" vertical="center" readingOrder="0"/>
    </dxf>
  </rfmt>
  <rfmt sheetId="1" sqref="R211" start="0" length="0">
    <dxf>
      <alignment horizontal="left" vertical="center" readingOrder="0"/>
    </dxf>
  </rfmt>
  <rfmt sheetId="1" sqref="R212" start="0" length="0">
    <dxf>
      <alignment horizontal="left" vertical="center" readingOrder="0"/>
    </dxf>
  </rfmt>
  <rfmt sheetId="1" sqref="R213" start="0" length="0">
    <dxf>
      <alignment horizontal="left" vertical="center" readingOrder="0"/>
    </dxf>
  </rfmt>
  <rfmt sheetId="1" sqref="R214" start="0" length="0">
    <dxf>
      <alignment horizontal="left" vertical="center" readingOrder="0"/>
    </dxf>
  </rfmt>
  <rfmt sheetId="1" sqref="R215" start="0" length="0">
    <dxf>
      <alignment horizontal="left" vertical="center" readingOrder="0"/>
    </dxf>
  </rfmt>
  <rfmt sheetId="1" sqref="R216" start="0" length="0">
    <dxf>
      <alignment horizontal="left" vertical="center" readingOrder="0"/>
    </dxf>
  </rfmt>
  <rfmt sheetId="1" sqref="R217" start="0" length="0">
    <dxf>
      <alignment horizontal="left" vertical="center" readingOrder="0"/>
    </dxf>
  </rfmt>
  <rfmt sheetId="1" sqref="R218" start="0" length="0">
    <dxf>
      <alignment horizontal="left" vertical="center" readingOrder="0"/>
    </dxf>
  </rfmt>
  <rfmt sheetId="1" sqref="R219" start="0" length="0">
    <dxf>
      <alignment horizontal="left" vertical="center" readingOrder="0"/>
    </dxf>
  </rfmt>
  <rfmt sheetId="1" sqref="R220" start="0" length="0">
    <dxf>
      <alignment horizontal="left" vertical="center" readingOrder="0"/>
    </dxf>
  </rfmt>
  <rfmt sheetId="1" sqref="R221" start="0" length="0">
    <dxf>
      <alignment horizontal="left" vertical="center" readingOrder="0"/>
    </dxf>
  </rfmt>
  <rfmt sheetId="1" sqref="R222" start="0" length="0">
    <dxf>
      <alignment horizontal="left" vertical="center" readingOrder="0"/>
    </dxf>
  </rfmt>
  <rfmt sheetId="1" sqref="R223" start="0" length="0">
    <dxf>
      <alignment horizontal="left" vertical="center" readingOrder="0"/>
    </dxf>
  </rfmt>
  <rfmt sheetId="1" sqref="R224" start="0" length="0">
    <dxf>
      <alignment horizontal="left" vertical="center" readingOrder="0"/>
    </dxf>
  </rfmt>
  <rfmt sheetId="1" sqref="R225" start="0" length="0">
    <dxf>
      <alignment horizontal="left" vertical="center" readingOrder="0"/>
    </dxf>
  </rfmt>
  <rfmt sheetId="1" sqref="R226" start="0" length="0">
    <dxf>
      <alignment horizontal="left" vertical="center" readingOrder="0"/>
    </dxf>
  </rfmt>
  <rfmt sheetId="1" sqref="R227" start="0" length="0">
    <dxf>
      <alignment horizontal="left" vertical="center" readingOrder="0"/>
    </dxf>
  </rfmt>
  <rfmt sheetId="1" sqref="R228" start="0" length="0">
    <dxf>
      <alignment horizontal="left" vertical="center" readingOrder="0"/>
    </dxf>
  </rfmt>
  <rfmt sheetId="1" sqref="R229" start="0" length="0">
    <dxf>
      <alignment horizontal="left" vertical="center" readingOrder="0"/>
    </dxf>
  </rfmt>
  <rfmt sheetId="1" sqref="R230" start="0" length="0">
    <dxf>
      <alignment horizontal="left" vertical="center" readingOrder="0"/>
    </dxf>
  </rfmt>
  <rfmt sheetId="1" sqref="R231" start="0" length="0">
    <dxf>
      <alignment horizontal="left" vertical="center" readingOrder="0"/>
    </dxf>
  </rfmt>
  <rfmt sheetId="1" sqref="R232" start="0" length="0">
    <dxf>
      <alignment horizontal="left" vertical="center" readingOrder="0"/>
    </dxf>
  </rfmt>
  <rfmt sheetId="1" sqref="R233" start="0" length="0">
    <dxf>
      <alignment horizontal="left" vertical="center" readingOrder="0"/>
    </dxf>
  </rfmt>
  <rfmt sheetId="1" sqref="R234" start="0" length="0">
    <dxf>
      <alignment horizontal="left" vertical="center" readingOrder="0"/>
    </dxf>
  </rfmt>
  <rfmt sheetId="1" sqref="R235" start="0" length="0">
    <dxf>
      <alignment horizontal="left" vertical="center" readingOrder="0"/>
    </dxf>
  </rfmt>
  <rfmt sheetId="1" sqref="R236" start="0" length="0">
    <dxf>
      <alignment horizontal="left" vertical="center" readingOrder="0"/>
    </dxf>
  </rfmt>
  <rfmt sheetId="1" sqref="R237" start="0" length="0">
    <dxf>
      <alignment horizontal="left" vertical="center" readingOrder="0"/>
    </dxf>
  </rfmt>
  <rfmt sheetId="1" sqref="R238" start="0" length="0">
    <dxf>
      <alignment horizontal="left" vertical="center" readingOrder="0"/>
    </dxf>
  </rfmt>
  <rfmt sheetId="1" sqref="R239" start="0" length="0">
    <dxf>
      <alignment horizontal="left" vertical="center" readingOrder="0"/>
    </dxf>
  </rfmt>
  <rfmt sheetId="1" sqref="R240" start="0" length="0">
    <dxf>
      <alignment horizontal="left" vertical="center" readingOrder="0"/>
    </dxf>
  </rfmt>
  <rfmt sheetId="1" sqref="R241" start="0" length="0">
    <dxf>
      <alignment horizontal="left" vertical="center" readingOrder="0"/>
    </dxf>
  </rfmt>
  <rfmt sheetId="1" sqref="R242" start="0" length="0">
    <dxf>
      <alignment horizontal="left" vertical="center" readingOrder="0"/>
    </dxf>
  </rfmt>
  <rfmt sheetId="1" sqref="R243" start="0" length="0">
    <dxf>
      <alignment horizontal="left" vertical="center" readingOrder="0"/>
    </dxf>
  </rfmt>
  <rfmt sheetId="1" sqref="R244" start="0" length="0">
    <dxf>
      <alignment horizontal="left" vertical="center" readingOrder="0"/>
    </dxf>
  </rfmt>
  <rfmt sheetId="1" sqref="R245" start="0" length="0">
    <dxf>
      <alignment horizontal="left" vertical="center" readingOrder="0"/>
    </dxf>
  </rfmt>
  <rfmt sheetId="1" sqref="R246" start="0" length="0">
    <dxf>
      <alignment horizontal="left" vertical="center" readingOrder="0"/>
    </dxf>
  </rfmt>
  <rfmt sheetId="1" sqref="R247" start="0" length="0">
    <dxf>
      <alignment horizontal="left" vertical="center" readingOrder="0"/>
    </dxf>
  </rfmt>
  <rfmt sheetId="1" sqref="R248" start="0" length="0">
    <dxf>
      <alignment horizontal="left" vertical="center" readingOrder="0"/>
    </dxf>
  </rfmt>
  <rfmt sheetId="1" sqref="R249" start="0" length="0">
    <dxf>
      <alignment horizontal="left" vertical="center" readingOrder="0"/>
    </dxf>
  </rfmt>
  <rfmt sheetId="1" sqref="R250" start="0" length="0">
    <dxf>
      <alignment horizontal="left" vertical="center" readingOrder="0"/>
    </dxf>
  </rfmt>
  <rfmt sheetId="1" sqref="R251" start="0" length="0">
    <dxf>
      <alignment horizontal="left" vertical="center" readingOrder="0"/>
    </dxf>
  </rfmt>
  <rfmt sheetId="1" sqref="R252" start="0" length="0">
    <dxf>
      <alignment horizontal="left" vertical="center" readingOrder="0"/>
    </dxf>
  </rfmt>
  <rfmt sheetId="1" sqref="R253" start="0" length="0">
    <dxf>
      <alignment horizontal="left" vertical="center" readingOrder="0"/>
    </dxf>
  </rfmt>
  <rfmt sheetId="1" sqref="R254" start="0" length="0">
    <dxf>
      <alignment horizontal="left" vertical="center" readingOrder="0"/>
    </dxf>
  </rfmt>
  <rfmt sheetId="1" sqref="R255" start="0" length="0">
    <dxf>
      <alignment horizontal="left" vertical="center" readingOrder="0"/>
    </dxf>
  </rfmt>
  <rfmt sheetId="1" sqref="R256" start="0" length="0">
    <dxf>
      <alignment horizontal="left" vertical="center" readingOrder="0"/>
    </dxf>
  </rfmt>
  <rfmt sheetId="1" sqref="R257" start="0" length="0">
    <dxf>
      <alignment horizontal="left" vertical="center" readingOrder="0"/>
    </dxf>
  </rfmt>
  <rfmt sheetId="1" sqref="R258" start="0" length="0">
    <dxf>
      <alignment horizontal="left" vertical="center" readingOrder="0"/>
    </dxf>
  </rfmt>
  <rfmt sheetId="1" sqref="R259" start="0" length="0">
    <dxf>
      <alignment horizontal="left" vertical="center" readingOrder="0"/>
    </dxf>
  </rfmt>
  <rfmt sheetId="1" sqref="R260" start="0" length="0">
    <dxf>
      <alignment horizontal="left" vertical="center" readingOrder="0"/>
    </dxf>
  </rfmt>
  <rfmt sheetId="1" sqref="R261" start="0" length="0">
    <dxf>
      <alignment horizontal="left" vertical="center" readingOrder="0"/>
    </dxf>
  </rfmt>
  <rfmt sheetId="1" sqref="R262" start="0" length="0">
    <dxf>
      <alignment horizontal="left" vertical="center" readingOrder="0"/>
    </dxf>
  </rfmt>
  <rfmt sheetId="1" sqref="R263" start="0" length="0">
    <dxf>
      <alignment horizontal="left" vertical="center" readingOrder="0"/>
    </dxf>
  </rfmt>
  <rfmt sheetId="1" sqref="R264" start="0" length="0">
    <dxf>
      <alignment horizontal="left" vertical="center" readingOrder="0"/>
    </dxf>
  </rfmt>
  <rfmt sheetId="1" sqref="R265" start="0" length="0">
    <dxf>
      <alignment horizontal="left" vertical="center" readingOrder="0"/>
    </dxf>
  </rfmt>
  <rfmt sheetId="1" sqref="R266" start="0" length="0">
    <dxf>
      <alignment horizontal="left" vertical="center" readingOrder="0"/>
    </dxf>
  </rfmt>
  <rfmt sheetId="1" sqref="R267" start="0" length="0">
    <dxf>
      <alignment horizontal="left" vertical="center" readingOrder="0"/>
    </dxf>
  </rfmt>
  <rfmt sheetId="1" sqref="R268" start="0" length="0">
    <dxf>
      <alignment horizontal="left" vertical="center" readingOrder="0"/>
    </dxf>
  </rfmt>
  <rfmt sheetId="1" sqref="R269" start="0" length="0">
    <dxf>
      <alignment horizontal="left" vertical="center" readingOrder="0"/>
    </dxf>
  </rfmt>
  <rfmt sheetId="1" sqref="R270" start="0" length="0">
    <dxf>
      <alignment horizontal="left" vertical="center" readingOrder="0"/>
    </dxf>
  </rfmt>
  <rfmt sheetId="1" sqref="R271" start="0" length="0">
    <dxf>
      <alignment horizontal="left" vertical="center" readingOrder="0"/>
    </dxf>
  </rfmt>
  <rfmt sheetId="1" sqref="R272" start="0" length="0">
    <dxf>
      <alignment horizontal="left" vertical="center" readingOrder="0"/>
    </dxf>
  </rfmt>
  <rfmt sheetId="1" sqref="R273" start="0" length="0">
    <dxf>
      <alignment horizontal="left" vertical="center" readingOrder="0"/>
    </dxf>
  </rfmt>
  <rfmt sheetId="1" sqref="R274" start="0" length="0">
    <dxf>
      <alignment horizontal="left" vertical="center" readingOrder="0"/>
    </dxf>
  </rfmt>
  <rfmt sheetId="1" sqref="R275" start="0" length="0">
    <dxf>
      <alignment horizontal="left" vertical="center" readingOrder="0"/>
    </dxf>
  </rfmt>
  <rfmt sheetId="1" sqref="R276" start="0" length="0">
    <dxf>
      <alignment horizontal="left" vertical="center" readingOrder="0"/>
    </dxf>
  </rfmt>
  <rfmt sheetId="1" sqref="R277" start="0" length="0">
    <dxf>
      <alignment horizontal="left" vertical="center" readingOrder="0"/>
    </dxf>
  </rfmt>
  <rfmt sheetId="1" sqref="R278" start="0" length="0">
    <dxf>
      <alignment horizontal="left" vertical="center" readingOrder="0"/>
    </dxf>
  </rfmt>
  <rfmt sheetId="1" sqref="R279" start="0" length="0">
    <dxf>
      <alignment horizontal="left" vertical="center" readingOrder="0"/>
    </dxf>
  </rfmt>
  <rfmt sheetId="1" sqref="R280" start="0" length="0">
    <dxf>
      <alignment horizontal="left" vertical="center" readingOrder="0"/>
    </dxf>
  </rfmt>
  <rfmt sheetId="1" sqref="R281" start="0" length="0">
    <dxf>
      <alignment horizontal="left" vertical="center" readingOrder="0"/>
    </dxf>
  </rfmt>
  <rfmt sheetId="1" sqref="R282" start="0" length="0">
    <dxf>
      <alignment horizontal="left" vertical="center" readingOrder="0"/>
    </dxf>
  </rfmt>
  <rfmt sheetId="1" sqref="R283" start="0" length="0">
    <dxf>
      <alignment horizontal="left" vertical="center" readingOrder="0"/>
    </dxf>
  </rfmt>
  <rfmt sheetId="1" sqref="R284" start="0" length="0">
    <dxf>
      <alignment horizontal="left" vertical="center" readingOrder="0"/>
    </dxf>
  </rfmt>
  <rfmt sheetId="1" sqref="R285" start="0" length="0">
    <dxf>
      <alignment horizontal="left" vertical="center" readingOrder="0"/>
    </dxf>
  </rfmt>
  <rfmt sheetId="1" sqref="R286" start="0" length="0">
    <dxf>
      <alignment horizontal="left" vertical="center" readingOrder="0"/>
    </dxf>
  </rfmt>
  <rfmt sheetId="1" sqref="R287" start="0" length="0">
    <dxf>
      <alignment horizontal="left" vertical="center" readingOrder="0"/>
    </dxf>
  </rfmt>
  <rfmt sheetId="1" sqref="R288" start="0" length="0">
    <dxf>
      <alignment horizontal="left" vertical="center" readingOrder="0"/>
    </dxf>
  </rfmt>
  <rfmt sheetId="1" sqref="R289" start="0" length="0">
    <dxf>
      <alignment horizontal="left" vertical="center" readingOrder="0"/>
    </dxf>
  </rfmt>
  <rfmt sheetId="1" sqref="R290" start="0" length="0">
    <dxf>
      <alignment horizontal="left" vertical="center" readingOrder="0"/>
    </dxf>
  </rfmt>
  <rfmt sheetId="1" sqref="R291" start="0" length="0">
    <dxf>
      <alignment horizontal="left" vertical="center" readingOrder="0"/>
    </dxf>
  </rfmt>
  <rfmt sheetId="1" sqref="R292" start="0" length="0">
    <dxf>
      <alignment horizontal="left" vertical="center" readingOrder="0"/>
    </dxf>
  </rfmt>
  <rfmt sheetId="1" sqref="R293" start="0" length="0">
    <dxf>
      <alignment horizontal="left" vertical="center" readingOrder="0"/>
    </dxf>
  </rfmt>
  <rfmt sheetId="1" sqref="R294" start="0" length="0">
    <dxf>
      <alignment horizontal="left" vertical="center" readingOrder="0"/>
    </dxf>
  </rfmt>
  <rfmt sheetId="1" sqref="R295" start="0" length="0">
    <dxf>
      <alignment horizontal="left" vertical="center" readingOrder="0"/>
    </dxf>
  </rfmt>
  <rfmt sheetId="1" sqref="R296" start="0" length="0">
    <dxf>
      <alignment horizontal="left" vertical="center" readingOrder="0"/>
    </dxf>
  </rfmt>
  <rfmt sheetId="1" sqref="R297" start="0" length="0">
    <dxf>
      <alignment horizontal="left" vertical="center" readingOrder="0"/>
    </dxf>
  </rfmt>
  <rfmt sheetId="1" sqref="R298" start="0" length="0">
    <dxf>
      <alignment horizontal="left" vertical="center" readingOrder="0"/>
    </dxf>
  </rfmt>
  <rfmt sheetId="1" sqref="R299" start="0" length="0">
    <dxf>
      <alignment horizontal="left" vertical="center" readingOrder="0"/>
    </dxf>
  </rfmt>
  <rfmt sheetId="1" sqref="R300" start="0" length="0">
    <dxf>
      <alignment horizontal="left" vertical="center" readingOrder="0"/>
    </dxf>
  </rfmt>
  <rfmt sheetId="1" sqref="R301" start="0" length="0">
    <dxf>
      <alignment horizontal="left" vertical="center" readingOrder="0"/>
    </dxf>
  </rfmt>
  <rfmt sheetId="1" sqref="R302" start="0" length="0">
    <dxf>
      <alignment horizontal="left" vertical="center" readingOrder="0"/>
    </dxf>
  </rfmt>
  <rfmt sheetId="1" sqref="R303" start="0" length="0">
    <dxf>
      <alignment horizontal="left" vertical="center" readingOrder="0"/>
    </dxf>
  </rfmt>
  <rfmt sheetId="1" sqref="R304" start="0" length="0">
    <dxf>
      <alignment horizontal="left" vertical="center" readingOrder="0"/>
    </dxf>
  </rfmt>
  <rfmt sheetId="1" sqref="R305" start="0" length="0">
    <dxf>
      <alignment horizontal="left" vertical="center" readingOrder="0"/>
    </dxf>
  </rfmt>
  <rfmt sheetId="1" sqref="R306" start="0" length="0">
    <dxf>
      <alignment horizontal="left" vertical="center" readingOrder="0"/>
    </dxf>
  </rfmt>
  <rfmt sheetId="1" sqref="R307" start="0" length="0">
    <dxf>
      <alignment horizontal="left" vertical="center" readingOrder="0"/>
    </dxf>
  </rfmt>
  <rfmt sheetId="1" sqref="R308" start="0" length="0">
    <dxf>
      <alignment horizontal="left" vertical="center" readingOrder="0"/>
    </dxf>
  </rfmt>
  <rfmt sheetId="1" sqref="R309" start="0" length="0">
    <dxf>
      <alignment horizontal="left" vertical="center" readingOrder="0"/>
    </dxf>
  </rfmt>
  <rfmt sheetId="1" sqref="R310" start="0" length="0">
    <dxf>
      <alignment horizontal="left" vertical="center" readingOrder="0"/>
    </dxf>
  </rfmt>
  <rfmt sheetId="1" sqref="R311" start="0" length="0">
    <dxf>
      <alignment horizontal="left" vertical="center" readingOrder="0"/>
    </dxf>
  </rfmt>
  <rfmt sheetId="1" sqref="R312" start="0" length="0">
    <dxf>
      <alignment horizontal="left" vertical="center" readingOrder="0"/>
    </dxf>
  </rfmt>
  <rfmt sheetId="1" sqref="R313" start="0" length="0">
    <dxf>
      <alignment horizontal="left" vertical="center" readingOrder="0"/>
    </dxf>
  </rfmt>
  <rfmt sheetId="1" sqref="R314" start="0" length="0">
    <dxf>
      <alignment horizontal="left" vertical="center" readingOrder="0"/>
    </dxf>
  </rfmt>
  <rfmt sheetId="1" sqref="R315" start="0" length="0">
    <dxf>
      <alignment horizontal="left" vertical="center" readingOrder="0"/>
    </dxf>
  </rfmt>
  <rfmt sheetId="1" sqref="R316" start="0" length="0">
    <dxf>
      <alignment horizontal="left" vertical="center" readingOrder="0"/>
    </dxf>
  </rfmt>
  <rfmt sheetId="1" sqref="R317" start="0" length="0">
    <dxf>
      <alignment horizontal="left" vertical="center" readingOrder="0"/>
    </dxf>
  </rfmt>
  <rfmt sheetId="1" sqref="R318" start="0" length="0">
    <dxf>
      <alignment horizontal="left" vertical="center" readingOrder="0"/>
    </dxf>
  </rfmt>
  <rfmt sheetId="1" sqref="R319" start="0" length="0">
    <dxf>
      <alignment horizontal="left" vertical="center" readingOrder="0"/>
    </dxf>
  </rfmt>
  <rfmt sheetId="1" sqref="R320" start="0" length="0">
    <dxf>
      <alignment horizontal="left" vertical="center" readingOrder="0"/>
    </dxf>
  </rfmt>
  <rfmt sheetId="1" sqref="R321" start="0" length="0">
    <dxf>
      <alignment horizontal="left" vertical="center" readingOrder="0"/>
    </dxf>
  </rfmt>
  <rfmt sheetId="1" sqref="R322" start="0" length="0">
    <dxf>
      <alignment horizontal="left" vertical="center" readingOrder="0"/>
    </dxf>
  </rfmt>
  <rfmt sheetId="1" sqref="R323" start="0" length="0">
    <dxf>
      <alignment horizontal="left" vertical="center" readingOrder="0"/>
    </dxf>
  </rfmt>
  <rfmt sheetId="1" sqref="R324" start="0" length="0">
    <dxf>
      <alignment horizontal="left" vertical="center" readingOrder="0"/>
    </dxf>
  </rfmt>
  <rfmt sheetId="1" sqref="R325" start="0" length="0">
    <dxf>
      <alignment horizontal="left" vertical="center" readingOrder="0"/>
    </dxf>
  </rfmt>
  <rfmt sheetId="1" sqref="R326" start="0" length="0">
    <dxf>
      <alignment horizontal="left" vertical="center" readingOrder="0"/>
    </dxf>
  </rfmt>
  <rfmt sheetId="1" sqref="R327" start="0" length="0">
    <dxf>
      <alignment horizontal="left" vertical="center" readingOrder="0"/>
    </dxf>
  </rfmt>
  <rfmt sheetId="1" sqref="R328" start="0" length="0">
    <dxf>
      <alignment horizontal="left" vertical="center" readingOrder="0"/>
    </dxf>
  </rfmt>
  <rfmt sheetId="1" sqref="R329" start="0" length="0">
    <dxf>
      <alignment horizontal="left" vertical="center" readingOrder="0"/>
    </dxf>
  </rfmt>
  <rfmt sheetId="1" sqref="R330" start="0" length="0">
    <dxf>
      <alignment horizontal="left" vertical="center" readingOrder="0"/>
    </dxf>
  </rfmt>
  <rfmt sheetId="1" sqref="R331" start="0" length="0">
    <dxf>
      <alignment horizontal="left" vertical="center" readingOrder="0"/>
    </dxf>
  </rfmt>
  <rfmt sheetId="1" sqref="R332" start="0" length="0">
    <dxf>
      <alignment horizontal="left" vertical="center" readingOrder="0"/>
    </dxf>
  </rfmt>
  <rfmt sheetId="1" sqref="R333" start="0" length="0">
    <dxf>
      <alignment horizontal="left" vertical="center" readingOrder="0"/>
    </dxf>
  </rfmt>
  <rfmt sheetId="1" sqref="R334" start="0" length="0">
    <dxf>
      <alignment horizontal="left" vertical="center" readingOrder="0"/>
    </dxf>
  </rfmt>
  <rfmt sheetId="1" sqref="R335" start="0" length="0">
    <dxf>
      <alignment horizontal="left" vertical="center" readingOrder="0"/>
    </dxf>
  </rfmt>
  <rfmt sheetId="1" sqref="R336" start="0" length="0">
    <dxf>
      <alignment horizontal="left" vertical="center" readingOrder="0"/>
    </dxf>
  </rfmt>
  <rfmt sheetId="1" sqref="R337" start="0" length="0">
    <dxf>
      <alignment horizontal="left" vertical="center" readingOrder="0"/>
    </dxf>
  </rfmt>
  <rfmt sheetId="1" sqref="R338" start="0" length="0">
    <dxf>
      <alignment horizontal="left" vertical="center" readingOrder="0"/>
    </dxf>
  </rfmt>
  <rfmt sheetId="1" sqref="R339" start="0" length="0">
    <dxf>
      <alignment horizontal="left" vertical="center" readingOrder="0"/>
    </dxf>
  </rfmt>
  <rfmt sheetId="1" sqref="R340" start="0" length="0">
    <dxf>
      <alignment horizontal="left" vertical="center" readingOrder="0"/>
    </dxf>
  </rfmt>
  <rfmt sheetId="1" sqref="R341" start="0" length="0">
    <dxf>
      <alignment horizontal="left" vertical="center" readingOrder="0"/>
    </dxf>
  </rfmt>
  <rfmt sheetId="1" sqref="R342" start="0" length="0">
    <dxf>
      <alignment horizontal="left" vertical="center" readingOrder="0"/>
    </dxf>
  </rfmt>
  <rfmt sheetId="1" sqref="R343" start="0" length="0">
    <dxf>
      <alignment horizontal="left" vertical="center" readingOrder="0"/>
    </dxf>
  </rfmt>
  <rfmt sheetId="1" sqref="R344" start="0" length="0">
    <dxf>
      <alignment horizontal="left" vertical="center" readingOrder="0"/>
    </dxf>
  </rfmt>
  <rfmt sheetId="1" sqref="R345" start="0" length="0">
    <dxf>
      <alignment horizontal="left" vertical="center" readingOrder="0"/>
    </dxf>
  </rfmt>
  <rfmt sheetId="1" sqref="R346" start="0" length="0">
    <dxf>
      <alignment horizontal="left" vertical="center" readingOrder="0"/>
    </dxf>
  </rfmt>
  <rfmt sheetId="1" sqref="R347" start="0" length="0">
    <dxf>
      <alignment horizontal="left" vertical="center" readingOrder="0"/>
    </dxf>
  </rfmt>
  <rfmt sheetId="1" sqref="R348" start="0" length="0">
    <dxf>
      <alignment horizontal="left" vertical="center" readingOrder="0"/>
    </dxf>
  </rfmt>
  <rfmt sheetId="1" sqref="R349" start="0" length="0">
    <dxf>
      <alignment horizontal="left" vertical="center" readingOrder="0"/>
    </dxf>
  </rfmt>
  <rfmt sheetId="1" sqref="R350" start="0" length="0">
    <dxf>
      <alignment horizontal="left" vertical="center" readingOrder="0"/>
    </dxf>
  </rfmt>
  <rfmt sheetId="1" sqref="R351" start="0" length="0">
    <dxf>
      <alignment horizontal="left" vertical="center" readingOrder="0"/>
    </dxf>
  </rfmt>
  <rfmt sheetId="1" sqref="R352" start="0" length="0">
    <dxf>
      <alignment horizontal="left" vertical="center" readingOrder="0"/>
    </dxf>
  </rfmt>
  <rfmt sheetId="1" sqref="R353" start="0" length="0">
    <dxf>
      <alignment horizontal="left" vertical="center" readingOrder="0"/>
    </dxf>
  </rfmt>
  <rfmt sheetId="1" sqref="R354" start="0" length="0">
    <dxf>
      <alignment horizontal="left" vertical="center" readingOrder="0"/>
    </dxf>
  </rfmt>
  <rfmt sheetId="1" sqref="R355" start="0" length="0">
    <dxf>
      <alignment horizontal="left" vertical="center" readingOrder="0"/>
    </dxf>
  </rfmt>
  <rfmt sheetId="1" sqref="R356" start="0" length="0">
    <dxf>
      <alignment horizontal="left" vertical="center" readingOrder="0"/>
    </dxf>
  </rfmt>
  <rfmt sheetId="1" sqref="R357" start="0" length="0">
    <dxf>
      <alignment horizontal="left" vertical="center" readingOrder="0"/>
    </dxf>
  </rfmt>
  <rfmt sheetId="1" sqref="R358" start="0" length="0">
    <dxf>
      <alignment horizontal="left" vertical="center" readingOrder="0"/>
    </dxf>
  </rfmt>
  <rfmt sheetId="1" sqref="R359" start="0" length="0">
    <dxf>
      <alignment horizontal="left" vertical="center" readingOrder="0"/>
    </dxf>
  </rfmt>
  <rfmt sheetId="1" sqref="R360" start="0" length="0">
    <dxf>
      <alignment horizontal="left" vertical="center" readingOrder="0"/>
    </dxf>
  </rfmt>
  <rfmt sheetId="1" sqref="R361" start="0" length="0">
    <dxf>
      <alignment horizontal="left" vertical="center" readingOrder="0"/>
    </dxf>
  </rfmt>
  <rfmt sheetId="1" sqref="R362" start="0" length="0">
    <dxf>
      <alignment horizontal="left" vertical="center" readingOrder="0"/>
    </dxf>
  </rfmt>
  <rfmt sheetId="1" sqref="R363" start="0" length="0">
    <dxf>
      <alignment horizontal="left" vertical="center" readingOrder="0"/>
    </dxf>
  </rfmt>
  <rfmt sheetId="1" sqref="R364" start="0" length="0">
    <dxf>
      <alignment horizontal="left" vertical="center" readingOrder="0"/>
    </dxf>
  </rfmt>
  <rfmt sheetId="1" sqref="R365" start="0" length="0">
    <dxf>
      <alignment horizontal="left" vertical="center" readingOrder="0"/>
    </dxf>
  </rfmt>
  <rfmt sheetId="1" sqref="R366" start="0" length="0">
    <dxf>
      <alignment horizontal="left" vertical="center" readingOrder="0"/>
    </dxf>
  </rfmt>
  <rfmt sheetId="1" sqref="R367" start="0" length="0">
    <dxf>
      <alignment horizontal="left" vertical="center" readingOrder="0"/>
    </dxf>
  </rfmt>
  <rfmt sheetId="1" sqref="R368" start="0" length="0">
    <dxf>
      <alignment horizontal="left" vertical="center" readingOrder="0"/>
    </dxf>
  </rfmt>
  <rfmt sheetId="1" sqref="R369" start="0" length="0">
    <dxf>
      <alignment horizontal="left" vertical="center" readingOrder="0"/>
    </dxf>
  </rfmt>
  <rfmt sheetId="1" sqref="R370" start="0" length="0">
    <dxf>
      <alignment horizontal="left" vertical="center" readingOrder="0"/>
    </dxf>
  </rfmt>
  <rfmt sheetId="1" sqref="R371" start="0" length="0">
    <dxf>
      <alignment horizontal="left" vertical="center" readingOrder="0"/>
    </dxf>
  </rfmt>
  <rfmt sheetId="1" sqref="R372" start="0" length="0">
    <dxf>
      <alignment horizontal="left" vertical="center" readingOrder="0"/>
    </dxf>
  </rfmt>
  <rfmt sheetId="1" sqref="R373" start="0" length="0">
    <dxf>
      <alignment horizontal="left" vertical="center" readingOrder="0"/>
    </dxf>
  </rfmt>
  <rfmt sheetId="1" sqref="R374" start="0" length="0">
    <dxf>
      <alignment horizontal="left" vertical="center" readingOrder="0"/>
    </dxf>
  </rfmt>
  <rfmt sheetId="1" sqref="R375" start="0" length="0">
    <dxf>
      <alignment horizontal="left" vertical="center" readingOrder="0"/>
    </dxf>
  </rfmt>
  <rfmt sheetId="1" sqref="R376" start="0" length="0">
    <dxf>
      <alignment horizontal="left" vertical="center" readingOrder="0"/>
    </dxf>
  </rfmt>
  <rfmt sheetId="1" sqref="R377" start="0" length="0">
    <dxf>
      <alignment horizontal="left" vertical="center" readingOrder="0"/>
    </dxf>
  </rfmt>
  <rfmt sheetId="1" sqref="R378" start="0" length="0">
    <dxf>
      <alignment horizontal="left" vertical="center" readingOrder="0"/>
    </dxf>
  </rfmt>
  <rfmt sheetId="1" sqref="R379" start="0" length="0">
    <dxf>
      <alignment horizontal="left" vertical="center" readingOrder="0"/>
    </dxf>
  </rfmt>
  <rfmt sheetId="1" sqref="R380" start="0" length="0">
    <dxf>
      <alignment horizontal="left" vertical="center" readingOrder="0"/>
    </dxf>
  </rfmt>
  <rfmt sheetId="1" sqref="R381" start="0" length="0">
    <dxf>
      <alignment horizontal="left" vertical="center" readingOrder="0"/>
    </dxf>
  </rfmt>
  <rfmt sheetId="1" sqref="R382" start="0" length="0">
    <dxf>
      <alignment horizontal="left" vertical="center" readingOrder="0"/>
    </dxf>
  </rfmt>
  <rfmt sheetId="1" sqref="R383" start="0" length="0">
    <dxf>
      <alignment horizontal="left" vertical="center" readingOrder="0"/>
    </dxf>
  </rfmt>
  <rfmt sheetId="1" sqref="R384" start="0" length="0">
    <dxf>
      <alignment horizontal="left" vertical="center" readingOrder="0"/>
    </dxf>
  </rfmt>
  <rfmt sheetId="1" sqref="R385" start="0" length="0">
    <dxf>
      <alignment horizontal="left" vertical="center" readingOrder="0"/>
    </dxf>
  </rfmt>
  <rfmt sheetId="1" sqref="R386" start="0" length="0">
    <dxf>
      <alignment horizontal="left" vertical="center" readingOrder="0"/>
    </dxf>
  </rfmt>
  <rfmt sheetId="1" sqref="R387" start="0" length="0">
    <dxf>
      <alignment horizontal="left" vertical="center" readingOrder="0"/>
    </dxf>
  </rfmt>
  <rfmt sheetId="1" sqref="R388" start="0" length="0">
    <dxf>
      <alignment horizontal="left" vertical="center" readingOrder="0"/>
    </dxf>
  </rfmt>
  <rfmt sheetId="1" sqref="R389" start="0" length="0">
    <dxf>
      <alignment horizontal="left" vertical="center" readingOrder="0"/>
    </dxf>
  </rfmt>
  <rfmt sheetId="1" sqref="R390" start="0" length="0">
    <dxf>
      <alignment horizontal="left" vertical="center" readingOrder="0"/>
    </dxf>
  </rfmt>
  <rfmt sheetId="1" sqref="R391" start="0" length="0">
    <dxf>
      <alignment horizontal="left" vertical="center" readingOrder="0"/>
    </dxf>
  </rfmt>
  <rfmt sheetId="1" sqref="R392" start="0" length="0">
    <dxf>
      <alignment horizontal="left" vertical="center" readingOrder="0"/>
    </dxf>
  </rfmt>
  <rfmt sheetId="1" sqref="R393" start="0" length="0">
    <dxf>
      <alignment horizontal="left" vertical="center" readingOrder="0"/>
    </dxf>
  </rfmt>
  <rfmt sheetId="1" sqref="R394" start="0" length="0">
    <dxf>
      <alignment horizontal="left" vertical="center" readingOrder="0"/>
    </dxf>
  </rfmt>
  <rfmt sheetId="1" sqref="R395" start="0" length="0">
    <dxf>
      <alignment horizontal="left" vertical="center" readingOrder="0"/>
    </dxf>
  </rfmt>
  <rfmt sheetId="1" sqref="R396" start="0" length="0">
    <dxf>
      <alignment horizontal="left" vertical="center" readingOrder="0"/>
    </dxf>
  </rfmt>
  <rfmt sheetId="1" sqref="R397" start="0" length="0">
    <dxf>
      <alignment horizontal="left" vertical="center" readingOrder="0"/>
    </dxf>
  </rfmt>
  <rfmt sheetId="1" sqref="R398" start="0" length="0">
    <dxf>
      <alignment horizontal="left" vertical="center" readingOrder="0"/>
    </dxf>
  </rfmt>
  <rfmt sheetId="1" sqref="R399" start="0" length="0">
    <dxf>
      <alignment horizontal="left" vertical="center" readingOrder="0"/>
    </dxf>
  </rfmt>
  <rfmt sheetId="1" sqref="R400" start="0" length="0">
    <dxf>
      <alignment horizontal="left" vertical="center" readingOrder="0"/>
    </dxf>
  </rfmt>
  <rfmt sheetId="1" sqref="R401" start="0" length="0">
    <dxf>
      <alignment horizontal="left" vertical="center" readingOrder="0"/>
    </dxf>
  </rfmt>
  <rfmt sheetId="1" sqref="R402" start="0" length="0">
    <dxf>
      <alignment horizontal="left" vertical="center" readingOrder="0"/>
    </dxf>
  </rfmt>
  <rfmt sheetId="1" sqref="R403" start="0" length="0">
    <dxf>
      <alignment horizontal="left" vertical="center" readingOrder="0"/>
    </dxf>
  </rfmt>
  <rfmt sheetId="1" sqref="R404" start="0" length="0">
    <dxf>
      <alignment horizontal="left" vertical="center" readingOrder="0"/>
    </dxf>
  </rfmt>
  <rfmt sheetId="1" sqref="R405" start="0" length="0">
    <dxf>
      <alignment horizontal="left" vertical="center" readingOrder="0"/>
    </dxf>
  </rfmt>
  <rfmt sheetId="1" sqref="R406" start="0" length="0">
    <dxf>
      <alignment horizontal="left" vertical="center" readingOrder="0"/>
    </dxf>
  </rfmt>
  <rfmt sheetId="1" sqref="R407" start="0" length="0">
    <dxf>
      <alignment horizontal="left" vertical="center" readingOrder="0"/>
    </dxf>
  </rfmt>
  <rfmt sheetId="1" sqref="R408" start="0" length="0">
    <dxf>
      <alignment horizontal="left" vertical="center" readingOrder="0"/>
    </dxf>
  </rfmt>
  <rfmt sheetId="1" sqref="R409" start="0" length="0">
    <dxf>
      <alignment horizontal="left" vertical="center" readingOrder="0"/>
    </dxf>
  </rfmt>
  <rfmt sheetId="1" sqref="R410" start="0" length="0">
    <dxf>
      <alignment horizontal="left" vertical="center" readingOrder="0"/>
    </dxf>
  </rfmt>
  <rfmt sheetId="1" sqref="R411" start="0" length="0">
    <dxf>
      <alignment horizontal="left" vertical="center" readingOrder="0"/>
    </dxf>
  </rfmt>
  <rfmt sheetId="1" sqref="R412" start="0" length="0">
    <dxf>
      <alignment horizontal="left" vertical="center" readingOrder="0"/>
    </dxf>
  </rfmt>
  <rfmt sheetId="1" sqref="R413" start="0" length="0">
    <dxf>
      <alignment horizontal="left" vertical="center" readingOrder="0"/>
    </dxf>
  </rfmt>
  <rfmt sheetId="1" sqref="R414" start="0" length="0">
    <dxf>
      <alignment horizontal="left" vertical="center" readingOrder="0"/>
    </dxf>
  </rfmt>
  <rfmt sheetId="1" sqref="R415" start="0" length="0">
    <dxf>
      <alignment horizontal="left" vertical="center" readingOrder="0"/>
    </dxf>
  </rfmt>
  <rfmt sheetId="1" sqref="R416" start="0" length="0">
    <dxf>
      <alignment horizontal="left" vertical="center" readingOrder="0"/>
    </dxf>
  </rfmt>
  <rfmt sheetId="1" sqref="R1:R1048576" start="0" length="0">
    <dxf>
      <alignment horizontal="left" vertical="center" readingOrder="0"/>
    </dxf>
  </rfmt>
  <rfmt sheetId="1" sqref="R10" start="0" length="2147483647">
    <dxf>
      <font/>
    </dxf>
  </rfmt>
  <rfmt sheetId="1" sqref="R10" start="0" length="2147483647">
    <dxf>
      <font>
        <color rgb="FFFF0000"/>
      </font>
    </dxf>
  </rfmt>
  <rfmt sheetId="1" sqref="R10" start="0" length="2147483647">
    <dxf>
      <font>
        <color theme="1"/>
      </font>
    </dxf>
  </rfmt>
  <rrc rId="61" sId="1" ref="R1:R1048576" action="insertCol">
    <undo index="0" exp="area" ref3D="1" dr="$A$5:$XFD$8" dn="Заголовки_для_печати" sId="1"/>
    <undo index="0" exp="area" ref3D="1" dr="$A$5:$XFD$7" dn="Z_F2110B0B_AAE7_42F0_B553_C360E9249AD4_.wvu.PrintTitles" sId="1"/>
    <undo index="4" exp="area" ref3D="1" dr="$Q$1:$BT$1048576" dn="Z_F2110B0B_AAE7_42F0_B553_C360E9249AD4_.wvu.Cols" sId="1"/>
    <undo index="0" exp="area" ref3D="1" dr="$A$5:$XFD$7" dn="Z_D7BC8E82_4392_4806_9DAE_D94253790B9C_.wvu.PrintTitles" sId="1"/>
    <undo index="4" exp="area" ref3D="1" dr="$Q$1:$BT$1048576" dn="Z_D7BC8E82_4392_4806_9DAE_D94253790B9C_.wvu.Cols" sId="1"/>
    <undo index="0" exp="area" ref3D="1" dr="$A$5:$XFD$8" dn="Z_D20DFCFE_63F9_4265_B37B_4F36C46DF159_.wvu.PrintTitles" sId="1"/>
    <undo index="0" exp="area" ref3D="1" dr="$A$5:$XFD$8" dn="Z_BEA0FDBA_BB07_4C19_8BBD_5E57EE395C09_.wvu.PrintTitles" sId="1"/>
    <undo index="0" exp="area" ref3D="1" dr="$A$5:$XFD$7" dn="Z_A6B98527_7CBF_4E4D_BDEA_9334A3EB779F_.wvu.PrintTitles" sId="1"/>
    <undo index="4" exp="area" ref3D="1" dr="$Q$1:$BT$1048576" dn="Z_A6B98527_7CBF_4E4D_BDEA_9334A3EB779F_.wvu.Cols" sId="1"/>
    <undo index="0" exp="area" ref3D="1" dr="$A$5:$XFD$8" dn="Z_A0A3CD9B_2436_40D7_91DB_589A95FBBF00_.wvu.PrintTitles" sId="1"/>
    <undo index="0" exp="area" ref3D="1" dr="$A$5:$XFD$8" dn="Z_9FA29541_62F4_4CED_BF33_19F6BA57578F_.wvu.PrintTitles" sId="1"/>
    <undo index="0" exp="area" ref3D="1" dr="$A$5:$XFD$8" dn="Z_9E943B7D_D4C7_443F_BC4C_8AB90546D8A5_.wvu.PrintTitles" sId="1"/>
    <undo index="0" exp="area" ref3D="1" dr="$A$64:$XFD$66" dn="Z_998B8119_4FF3_4A16_838D_539C6AE34D55_.wvu.Rows" sId="1"/>
    <undo index="0" exp="area" ref3D="1" dr="$A$5:$XFD$8" dn="Z_998B8119_4FF3_4A16_838D_539C6AE34D55_.wvu.PrintTitles" sId="1"/>
    <undo index="0" exp="area" ref3D="1" dr="$A$5:$XFD$8" dn="Z_7B245AB0_C2AF_4822_BFC4_2399F85856C1_.wvu.PrintTitles" sId="1"/>
    <undo index="0" exp="area" ref3D="1" dr="$A$5:$XFD$8" dn="Z_67ADFAE6_A9AF_44D7_8539_93CD0F6B7849_.wvu.PrintTitles" sId="1"/>
    <undo index="0" exp="area" ref3D="1" dr="$A$5:$XFD$8" dn="Z_649E5CE3_4976_49D9_83DA_4E57FFC714BF_.wvu.PrintTitles" sId="1"/>
    <undo index="0" exp="area" ref3D="1" dr="$A$5:$XFD$8" dn="Z_5FB953A5_71FF_4056_AF98_C9D06FF0EDF3_.wvu.PrintTitles" sId="1"/>
    <undo index="0" exp="area" ref3D="1" dr="$A$5:$XFD$8" dn="Z_539CB3DF_9B66_4BE7_9074_8CE0405EB8A6_.wvu.PrintTitles" sId="1"/>
    <undo index="0" exp="area" ref3D="1" dr="$A$5:$XFD$8" dn="Z_45DE1976_7F07_4EB4_8A9C_FB72D060BEFA_.wvu.PrintTitles" sId="1"/>
    <undo index="0" exp="area" ref3D="1" dr="$A$5:$XFD$8" dn="Z_37F8CE32_8CE8_4D95_9C0E_63112E6EFFE9_.wvu.PrintTitles" sId="1"/>
  </rrc>
  <rcc rId="62" sId="1">
    <nc r="R10">
      <f>O10-Q10</f>
    </nc>
  </rcc>
  <rrc rId="63" sId="1" ref="Q1:Q1048576" action="insertCol">
    <undo index="0" exp="area" ref3D="1" dr="$A$5:$XFD$8" dn="Заголовки_для_печати" sId="1"/>
    <undo index="0" exp="area" ref3D="1" dr="$A$5:$XFD$7" dn="Z_F2110B0B_AAE7_42F0_B553_C360E9249AD4_.wvu.PrintTitles" sId="1"/>
    <undo index="4" exp="area" ref3D="1" dr="$Q$1:$BU$1048576" dn="Z_F2110B0B_AAE7_42F0_B553_C360E9249AD4_.wvu.Cols" sId="1"/>
    <undo index="0" exp="area" ref3D="1" dr="$A$5:$XFD$7" dn="Z_D7BC8E82_4392_4806_9DAE_D94253790B9C_.wvu.PrintTitles" sId="1"/>
    <undo index="4" exp="area" ref3D="1" dr="$Q$1:$BU$1048576" dn="Z_D7BC8E82_4392_4806_9DAE_D94253790B9C_.wvu.Cols" sId="1"/>
    <undo index="0" exp="area" ref3D="1" dr="$A$5:$XFD$8" dn="Z_D20DFCFE_63F9_4265_B37B_4F36C46DF159_.wvu.PrintTitles" sId="1"/>
    <undo index="0" exp="area" ref3D="1" dr="$A$5:$XFD$8" dn="Z_BEA0FDBA_BB07_4C19_8BBD_5E57EE395C09_.wvu.PrintTitles" sId="1"/>
    <undo index="0" exp="area" ref3D="1" dr="$A$5:$XFD$7" dn="Z_A6B98527_7CBF_4E4D_BDEA_9334A3EB779F_.wvu.PrintTitles" sId="1"/>
    <undo index="4" exp="area" ref3D="1" dr="$Q$1:$BU$1048576" dn="Z_A6B98527_7CBF_4E4D_BDEA_9334A3EB779F_.wvu.Cols" sId="1"/>
    <undo index="0" exp="area" ref3D="1" dr="$A$5:$XFD$8" dn="Z_A0A3CD9B_2436_40D7_91DB_589A95FBBF00_.wvu.PrintTitles" sId="1"/>
    <undo index="0" exp="area" ref3D="1" dr="$A$5:$XFD$8" dn="Z_9FA29541_62F4_4CED_BF33_19F6BA57578F_.wvu.PrintTitles" sId="1"/>
    <undo index="0" exp="area" ref3D="1" dr="$A$5:$XFD$8" dn="Z_9E943B7D_D4C7_443F_BC4C_8AB90546D8A5_.wvu.PrintTitles" sId="1"/>
    <undo index="0" exp="area" ref3D="1" dr="$A$64:$XFD$66" dn="Z_998B8119_4FF3_4A16_838D_539C6AE34D55_.wvu.Rows" sId="1"/>
    <undo index="0" exp="area" ref3D="1" dr="$A$5:$XFD$8" dn="Z_998B8119_4FF3_4A16_838D_539C6AE34D55_.wvu.PrintTitles" sId="1"/>
    <undo index="0" exp="area" ref3D="1" dr="$A$5:$XFD$8" dn="Z_7B245AB0_C2AF_4822_BFC4_2399F85856C1_.wvu.PrintTitles" sId="1"/>
    <undo index="0" exp="area" ref3D="1" dr="$A$5:$XFD$8" dn="Z_67ADFAE6_A9AF_44D7_8539_93CD0F6B7849_.wvu.PrintTitles" sId="1"/>
    <undo index="0" exp="area" ref3D="1" dr="$A$5:$XFD$8" dn="Z_649E5CE3_4976_49D9_83DA_4E57FFC714BF_.wvu.PrintTitles" sId="1"/>
    <undo index="0" exp="area" ref3D="1" dr="$A$5:$XFD$8" dn="Z_5FB953A5_71FF_4056_AF98_C9D06FF0EDF3_.wvu.PrintTitles" sId="1"/>
    <undo index="0" exp="area" ref3D="1" dr="$A$5:$XFD$8" dn="Z_539CB3DF_9B66_4BE7_9074_8CE0405EB8A6_.wvu.PrintTitles" sId="1"/>
    <undo index="0" exp="area" ref3D="1" dr="$A$5:$XFD$8" dn="Z_45DE1976_7F07_4EB4_8A9C_FB72D060BEFA_.wvu.PrintTitles" sId="1"/>
    <undo index="0" exp="area" ref3D="1" dr="$A$5:$XFD$8" dn="Z_37F8CE32_8CE8_4D95_9C0E_63112E6EFFE9_.wvu.PrintTitles" sId="1"/>
  </rrc>
  <rm rId="64" sheetId="1" source="Q1:Q1048576" destination="S1:S1048576" sourceSheetId="1">
    <rfmt sheetId="1" xfDxf="1" sqref="S1:S1048576" start="0" length="0">
      <dxf>
        <font>
          <sz val="20"/>
        </font>
        <alignment horizontal="left" vertical="center" wrapText="1" readingOrder="0"/>
      </dxf>
    </rfmt>
    <rfmt sheetId="1" sqref="S4" start="0" length="0">
      <dxf/>
    </rfmt>
    <rfmt sheetId="1" sqref="S8" start="0" length="0">
      <dxf>
        <font>
          <i/>
          <sz val="20"/>
        </font>
      </dxf>
    </rfmt>
    <rfmt sheetId="1" sqref="S9" start="0" length="0">
      <dxf>
        <font>
          <b/>
          <sz val="20"/>
        </font>
        <numFmt numFmtId="4" formatCode="#,##0.00"/>
      </dxf>
    </rfmt>
    <rcc rId="0" sId="1" dxf="1">
      <nc r="S10">
        <f>O10-R10</f>
      </nc>
      <ndxf>
        <font>
          <b/>
          <sz val="20"/>
        </font>
        <numFmt numFmtId="4" formatCode="#,##0.00"/>
      </ndxf>
    </rcc>
    <rfmt sheetId="1" sqref="S11" start="0" length="0">
      <dxf>
        <font>
          <b/>
          <sz val="20"/>
        </font>
        <numFmt numFmtId="4" formatCode="#,##0.00"/>
      </dxf>
    </rfmt>
    <rfmt sheetId="1" sqref="S12" start="0" length="0">
      <dxf>
        <font>
          <b/>
          <sz val="20"/>
        </font>
        <numFmt numFmtId="4" formatCode="#,##0.00"/>
      </dxf>
    </rfmt>
    <rfmt sheetId="1" sqref="S13" start="0" length="0">
      <dxf>
        <font>
          <b/>
          <sz val="20"/>
        </font>
        <numFmt numFmtId="4" formatCode="#,##0.00"/>
      </dxf>
    </rfmt>
    <rfmt sheetId="1" sqref="S14" start="0" length="0">
      <dxf>
        <font>
          <b/>
          <sz val="20"/>
        </font>
        <numFmt numFmtId="4" formatCode="#,##0.00"/>
      </dxf>
    </rfmt>
    <rfmt sheetId="1" sqref="S15" start="0" length="0">
      <dxf>
        <font>
          <b/>
          <sz val="20"/>
        </font>
        <numFmt numFmtId="4" formatCode="#,##0.00"/>
      </dxf>
    </rfmt>
    <rfmt sheetId="1" sqref="S16" start="0" length="0">
      <dxf>
        <font>
          <b/>
          <sz val="20"/>
        </font>
        <numFmt numFmtId="4" formatCode="#,##0.00"/>
      </dxf>
    </rfmt>
    <rfmt sheetId="1" sqref="S17" start="0" length="0">
      <dxf>
        <font>
          <b/>
          <sz val="20"/>
        </font>
        <numFmt numFmtId="4" formatCode="#,##0.00"/>
      </dxf>
    </rfmt>
    <rfmt sheetId="1" sqref="S18" start="0" length="0">
      <dxf>
        <font>
          <b/>
          <sz val="20"/>
        </font>
        <numFmt numFmtId="4" formatCode="#,##0.00"/>
      </dxf>
    </rfmt>
    <rfmt sheetId="1" sqref="S19" start="0" length="0">
      <dxf>
        <font>
          <b/>
          <sz val="20"/>
        </font>
        <numFmt numFmtId="4" formatCode="#,##0.00"/>
      </dxf>
    </rfmt>
    <rfmt sheetId="1" sqref="S20" start="0" length="0">
      <dxf>
        <font>
          <b/>
          <sz val="20"/>
        </font>
        <numFmt numFmtId="4" formatCode="#,##0.00"/>
      </dxf>
    </rfmt>
    <rfmt sheetId="1" sqref="S21" start="0" length="0">
      <dxf>
        <font>
          <b/>
          <sz val="20"/>
        </font>
        <numFmt numFmtId="4" formatCode="#,##0.00"/>
      </dxf>
    </rfmt>
    <rfmt sheetId="1" sqref="S22" start="0" length="0">
      <dxf>
        <font>
          <b/>
          <sz val="20"/>
        </font>
        <numFmt numFmtId="4" formatCode="#,##0.00"/>
      </dxf>
    </rfmt>
    <rfmt sheetId="1" sqref="S23" start="0" length="0">
      <dxf>
        <font>
          <b/>
          <sz val="20"/>
        </font>
        <numFmt numFmtId="4" formatCode="#,##0.00"/>
      </dxf>
    </rfmt>
    <rfmt sheetId="1" sqref="S24" start="0" length="0">
      <dxf>
        <font>
          <b/>
          <sz val="20"/>
        </font>
        <numFmt numFmtId="4" formatCode="#,##0.00"/>
      </dxf>
    </rfmt>
    <rfmt sheetId="1" sqref="S25" start="0" length="0">
      <dxf>
        <font>
          <b/>
          <sz val="20"/>
        </font>
        <numFmt numFmtId="4" formatCode="#,##0.00"/>
      </dxf>
    </rfmt>
    <rfmt sheetId="1" sqref="S26" start="0" length="0">
      <dxf>
        <font>
          <b/>
          <sz val="20"/>
        </font>
        <numFmt numFmtId="4" formatCode="#,##0.00"/>
      </dxf>
    </rfmt>
    <rfmt sheetId="1" sqref="S27" start="0" length="0">
      <dxf>
        <font>
          <b/>
          <sz val="20"/>
        </font>
        <numFmt numFmtId="4" formatCode="#,##0.00"/>
      </dxf>
    </rfmt>
    <rfmt sheetId="1" sqref="S28" start="0" length="0">
      <dxf>
        <font>
          <b/>
          <sz val="20"/>
        </font>
        <numFmt numFmtId="4" formatCode="#,##0.00"/>
      </dxf>
    </rfmt>
    <rfmt sheetId="1" sqref="S29" start="0" length="0">
      <dxf>
        <font>
          <b/>
          <sz val="20"/>
        </font>
        <numFmt numFmtId="4" formatCode="#,##0.00"/>
      </dxf>
    </rfmt>
    <rfmt sheetId="1" sqref="S30" start="0" length="0">
      <dxf>
        <font>
          <b/>
          <sz val="20"/>
        </font>
        <numFmt numFmtId="4" formatCode="#,##0.00"/>
      </dxf>
    </rfmt>
    <rfmt sheetId="1" sqref="S31" start="0" length="0">
      <dxf>
        <font>
          <b/>
          <sz val="20"/>
        </font>
        <numFmt numFmtId="4" formatCode="#,##0.00"/>
      </dxf>
    </rfmt>
    <rfmt sheetId="1" sqref="S32" start="0" length="0">
      <dxf>
        <font>
          <b/>
          <sz val="20"/>
        </font>
        <numFmt numFmtId="4" formatCode="#,##0.00"/>
      </dxf>
    </rfmt>
    <rfmt sheetId="1" sqref="S33" start="0" length="0">
      <dxf>
        <font>
          <b/>
          <sz val="20"/>
        </font>
        <numFmt numFmtId="4" formatCode="#,##0.00"/>
      </dxf>
    </rfmt>
    <rfmt sheetId="1" sqref="S34" start="0" length="0">
      <dxf>
        <font>
          <b/>
          <sz val="20"/>
        </font>
        <numFmt numFmtId="4" formatCode="#,##0.00"/>
      </dxf>
    </rfmt>
    <rfmt sheetId="1" sqref="S35" start="0" length="0">
      <dxf>
        <font>
          <b/>
          <sz val="20"/>
        </font>
        <numFmt numFmtId="4" formatCode="#,##0.00"/>
      </dxf>
    </rfmt>
    <rfmt sheetId="1" sqref="S36" start="0" length="0">
      <dxf>
        <font>
          <b/>
          <sz val="20"/>
        </font>
        <numFmt numFmtId="4" formatCode="#,##0.00"/>
      </dxf>
    </rfmt>
    <rfmt sheetId="1" sqref="S37" start="0" length="0">
      <dxf>
        <font>
          <b/>
          <sz val="20"/>
        </font>
        <numFmt numFmtId="4" formatCode="#,##0.00"/>
      </dxf>
    </rfmt>
    <rfmt sheetId="1" sqref="S38" start="0" length="0">
      <dxf>
        <font>
          <b/>
          <sz val="20"/>
        </font>
        <numFmt numFmtId="4" formatCode="#,##0.00"/>
      </dxf>
    </rfmt>
    <rfmt sheetId="1" sqref="S39" start="0" length="0">
      <dxf>
        <font>
          <b/>
          <sz val="20"/>
        </font>
        <numFmt numFmtId="4" formatCode="#,##0.00"/>
      </dxf>
    </rfmt>
    <rfmt sheetId="1" sqref="S40" start="0" length="0">
      <dxf>
        <font>
          <b/>
          <sz val="20"/>
        </font>
        <numFmt numFmtId="4" formatCode="#,##0.00"/>
      </dxf>
    </rfmt>
    <rfmt sheetId="1" sqref="S41" start="0" length="0">
      <dxf>
        <font>
          <b/>
          <sz val="20"/>
        </font>
        <numFmt numFmtId="4" formatCode="#,##0.00"/>
      </dxf>
    </rfmt>
    <rfmt sheetId="1" sqref="S42" start="0" length="0">
      <dxf>
        <font>
          <b/>
          <sz val="20"/>
        </font>
        <numFmt numFmtId="4" formatCode="#,##0.00"/>
      </dxf>
    </rfmt>
    <rfmt sheetId="1" sqref="S43" start="0" length="0">
      <dxf>
        <font>
          <b/>
          <sz val="20"/>
        </font>
        <numFmt numFmtId="4" formatCode="#,##0.00"/>
      </dxf>
    </rfmt>
    <rfmt sheetId="1" sqref="S44" start="0" length="0">
      <dxf>
        <font>
          <b/>
          <sz val="20"/>
        </font>
        <numFmt numFmtId="4" formatCode="#,##0.00"/>
      </dxf>
    </rfmt>
    <rfmt sheetId="1" sqref="S45" start="0" length="0">
      <dxf>
        <font>
          <b/>
          <sz val="20"/>
        </font>
        <numFmt numFmtId="4" formatCode="#,##0.00"/>
      </dxf>
    </rfmt>
    <rfmt sheetId="1" sqref="S46" start="0" length="0">
      <dxf>
        <font>
          <b/>
          <sz val="20"/>
        </font>
        <numFmt numFmtId="4" formatCode="#,##0.00"/>
      </dxf>
    </rfmt>
    <rfmt sheetId="1" sqref="S47" start="0" length="0">
      <dxf>
        <font>
          <b/>
          <sz val="20"/>
        </font>
        <numFmt numFmtId="4" formatCode="#,##0.00"/>
      </dxf>
    </rfmt>
    <rfmt sheetId="1" sqref="S48" start="0" length="0">
      <dxf>
        <font>
          <b/>
          <sz val="20"/>
        </font>
        <numFmt numFmtId="4" formatCode="#,##0.00"/>
      </dxf>
    </rfmt>
    <rfmt sheetId="1" sqref="S49" start="0" length="0">
      <dxf>
        <font>
          <b/>
          <sz val="20"/>
        </font>
        <numFmt numFmtId="4" formatCode="#,##0.00"/>
      </dxf>
    </rfmt>
    <rfmt sheetId="1" sqref="S50" start="0" length="0">
      <dxf>
        <font>
          <b/>
          <sz val="20"/>
        </font>
        <numFmt numFmtId="4" formatCode="#,##0.00"/>
      </dxf>
    </rfmt>
    <rfmt sheetId="1" sqref="S51" start="0" length="0">
      <dxf>
        <font>
          <b/>
          <sz val="20"/>
        </font>
        <numFmt numFmtId="4" formatCode="#,##0.00"/>
      </dxf>
    </rfmt>
    <rfmt sheetId="1" sqref="S52" start="0" length="0">
      <dxf>
        <font>
          <b/>
          <sz val="20"/>
        </font>
        <numFmt numFmtId="4" formatCode="#,##0.00"/>
      </dxf>
    </rfmt>
    <rfmt sheetId="1" sqref="S53" start="0" length="0">
      <dxf>
        <font>
          <b/>
          <sz val="20"/>
        </font>
        <numFmt numFmtId="4" formatCode="#,##0.00"/>
      </dxf>
    </rfmt>
    <rfmt sheetId="1" sqref="S54" start="0" length="0">
      <dxf>
        <font>
          <b/>
          <sz val="20"/>
        </font>
        <numFmt numFmtId="4" formatCode="#,##0.00"/>
      </dxf>
    </rfmt>
    <rfmt sheetId="1" sqref="S55" start="0" length="0">
      <dxf>
        <font>
          <b/>
          <sz val="20"/>
        </font>
        <numFmt numFmtId="4" formatCode="#,##0.00"/>
      </dxf>
    </rfmt>
    <rfmt sheetId="1" sqref="S56" start="0" length="0">
      <dxf>
        <font>
          <b/>
          <sz val="20"/>
        </font>
        <numFmt numFmtId="4" formatCode="#,##0.00"/>
      </dxf>
    </rfmt>
    <rfmt sheetId="1" sqref="S57" start="0" length="0">
      <dxf>
        <font>
          <b/>
          <sz val="20"/>
        </font>
        <numFmt numFmtId="4" formatCode="#,##0.00"/>
      </dxf>
    </rfmt>
    <rfmt sheetId="1" sqref="S58" start="0" length="0">
      <dxf>
        <font>
          <b/>
          <sz val="20"/>
        </font>
        <numFmt numFmtId="4" formatCode="#,##0.00"/>
      </dxf>
    </rfmt>
    <rfmt sheetId="1" sqref="S59" start="0" length="0">
      <dxf>
        <font>
          <b/>
          <sz val="20"/>
        </font>
        <numFmt numFmtId="4" formatCode="#,##0.00"/>
      </dxf>
    </rfmt>
    <rfmt sheetId="1" sqref="S60" start="0" length="0">
      <dxf>
        <font>
          <b/>
          <sz val="20"/>
        </font>
        <numFmt numFmtId="4" formatCode="#,##0.00"/>
      </dxf>
    </rfmt>
    <rfmt sheetId="1" sqref="S61" start="0" length="0">
      <dxf>
        <font>
          <b/>
          <sz val="20"/>
        </font>
        <numFmt numFmtId="4" formatCode="#,##0.00"/>
      </dxf>
    </rfmt>
    <rfmt sheetId="1" sqref="S62" start="0" length="0">
      <dxf>
        <font>
          <b/>
          <sz val="20"/>
        </font>
        <numFmt numFmtId="4" formatCode="#,##0.00"/>
      </dxf>
    </rfmt>
    <rfmt sheetId="1" sqref="S63" start="0" length="0">
      <dxf>
        <font>
          <b/>
          <sz val="20"/>
        </font>
        <numFmt numFmtId="4" formatCode="#,##0.00"/>
      </dxf>
    </rfmt>
    <rfmt sheetId="1" sqref="S64" start="0" length="0">
      <dxf>
        <font>
          <b/>
          <sz val="20"/>
        </font>
        <numFmt numFmtId="4" formatCode="#,##0.00"/>
      </dxf>
    </rfmt>
    <rfmt sheetId="1" sqref="S65" start="0" length="0">
      <dxf>
        <font>
          <b/>
          <sz val="20"/>
        </font>
        <numFmt numFmtId="4" formatCode="#,##0.00"/>
      </dxf>
    </rfmt>
    <rfmt sheetId="1" sqref="S66" start="0" length="0">
      <dxf>
        <font>
          <b/>
          <sz val="20"/>
        </font>
        <numFmt numFmtId="4" formatCode="#,##0.00"/>
      </dxf>
    </rfmt>
    <rfmt sheetId="1" sqref="S67" start="0" length="0">
      <dxf>
        <font>
          <b/>
          <sz val="20"/>
        </font>
        <numFmt numFmtId="4" formatCode="#,##0.00"/>
      </dxf>
    </rfmt>
    <rfmt sheetId="1" sqref="S68" start="0" length="0">
      <dxf>
        <font>
          <b/>
          <sz val="20"/>
        </font>
        <numFmt numFmtId="4" formatCode="#,##0.00"/>
      </dxf>
    </rfmt>
    <rfmt sheetId="1" sqref="S69" start="0" length="0">
      <dxf>
        <font>
          <b/>
          <sz val="20"/>
        </font>
        <numFmt numFmtId="4" formatCode="#,##0.00"/>
      </dxf>
    </rfmt>
    <rfmt sheetId="1" sqref="S70" start="0" length="0">
      <dxf>
        <font>
          <b/>
          <sz val="20"/>
        </font>
        <numFmt numFmtId="4" formatCode="#,##0.00"/>
      </dxf>
    </rfmt>
    <rfmt sheetId="1" sqref="S71" start="0" length="0">
      <dxf>
        <font>
          <b/>
          <sz val="20"/>
        </font>
        <numFmt numFmtId="4" formatCode="#,##0.00"/>
      </dxf>
    </rfmt>
    <rfmt sheetId="1" sqref="S72" start="0" length="0">
      <dxf>
        <font>
          <b/>
          <sz val="20"/>
        </font>
        <numFmt numFmtId="4" formatCode="#,##0.00"/>
      </dxf>
    </rfmt>
    <rfmt sheetId="1" sqref="S73" start="0" length="0">
      <dxf>
        <font>
          <b/>
          <sz val="20"/>
        </font>
        <numFmt numFmtId="4" formatCode="#,##0.00"/>
      </dxf>
    </rfmt>
    <rfmt sheetId="1" sqref="S74" start="0" length="0">
      <dxf>
        <font>
          <b/>
          <sz val="20"/>
        </font>
        <numFmt numFmtId="4" formatCode="#,##0.00"/>
      </dxf>
    </rfmt>
    <rfmt sheetId="1" sqref="S75" start="0" length="0">
      <dxf>
        <font>
          <b/>
          <sz val="20"/>
        </font>
        <numFmt numFmtId="4" formatCode="#,##0.00"/>
      </dxf>
    </rfmt>
    <rfmt sheetId="1" sqref="S76" start="0" length="0">
      <dxf>
        <font>
          <b/>
          <sz val="20"/>
        </font>
        <numFmt numFmtId="4" formatCode="#,##0.00"/>
      </dxf>
    </rfmt>
    <rfmt sheetId="1" sqref="S77" start="0" length="0">
      <dxf>
        <font>
          <b/>
          <sz val="20"/>
        </font>
        <numFmt numFmtId="4" formatCode="#,##0.00"/>
      </dxf>
    </rfmt>
    <rfmt sheetId="1" sqref="S78" start="0" length="0">
      <dxf>
        <font>
          <b/>
          <sz val="20"/>
        </font>
        <numFmt numFmtId="4" formatCode="#,##0.00"/>
      </dxf>
    </rfmt>
    <rfmt sheetId="1" sqref="S79" start="0" length="0">
      <dxf>
        <font>
          <b/>
          <sz val="20"/>
        </font>
        <numFmt numFmtId="4" formatCode="#,##0.00"/>
      </dxf>
    </rfmt>
    <rfmt sheetId="1" sqref="S80" start="0" length="0">
      <dxf>
        <font>
          <b/>
          <sz val="20"/>
        </font>
        <numFmt numFmtId="4" formatCode="#,##0.00"/>
      </dxf>
    </rfmt>
    <rfmt sheetId="1" sqref="S81" start="0" length="0">
      <dxf>
        <font>
          <b/>
          <sz val="20"/>
        </font>
        <numFmt numFmtId="4" formatCode="#,##0.00"/>
      </dxf>
    </rfmt>
    <rfmt sheetId="1" sqref="S82" start="0" length="0">
      <dxf>
        <font>
          <b/>
          <sz val="20"/>
        </font>
        <numFmt numFmtId="4" formatCode="#,##0.00"/>
      </dxf>
    </rfmt>
    <rfmt sheetId="1" sqref="S83" start="0" length="0">
      <dxf>
        <font>
          <b/>
          <sz val="20"/>
        </font>
        <numFmt numFmtId="4" formatCode="#,##0.00"/>
      </dxf>
    </rfmt>
    <rfmt sheetId="1" sqref="S84" start="0" length="0">
      <dxf>
        <font>
          <b/>
          <sz val="20"/>
        </font>
        <numFmt numFmtId="4" formatCode="#,##0.00"/>
      </dxf>
    </rfmt>
    <rfmt sheetId="1" sqref="S85" start="0" length="0">
      <dxf>
        <font>
          <b/>
          <sz val="20"/>
        </font>
        <numFmt numFmtId="4" formatCode="#,##0.00"/>
      </dxf>
    </rfmt>
    <rfmt sheetId="1" sqref="S86" start="0" length="0">
      <dxf>
        <font>
          <b/>
          <sz val="20"/>
        </font>
        <numFmt numFmtId="4" formatCode="#,##0.00"/>
      </dxf>
    </rfmt>
    <rfmt sheetId="1" sqref="S87" start="0" length="0">
      <dxf>
        <font>
          <b/>
          <sz val="20"/>
        </font>
        <numFmt numFmtId="4" formatCode="#,##0.00"/>
      </dxf>
    </rfmt>
    <rfmt sheetId="1" sqref="S88" start="0" length="0">
      <dxf>
        <font>
          <b/>
          <sz val="20"/>
        </font>
        <numFmt numFmtId="4" formatCode="#,##0.00"/>
      </dxf>
    </rfmt>
    <rfmt sheetId="1" sqref="S89" start="0" length="0">
      <dxf>
        <font>
          <b/>
          <sz val="20"/>
        </font>
        <numFmt numFmtId="4" formatCode="#,##0.00"/>
      </dxf>
    </rfmt>
    <rfmt sheetId="1" sqref="S90" start="0" length="0">
      <dxf>
        <font>
          <b/>
          <sz val="20"/>
        </font>
        <numFmt numFmtId="4" formatCode="#,##0.00"/>
      </dxf>
    </rfmt>
    <rfmt sheetId="1" sqref="S91" start="0" length="0">
      <dxf>
        <font>
          <b/>
          <sz val="20"/>
        </font>
        <numFmt numFmtId="4" formatCode="#,##0.00"/>
      </dxf>
    </rfmt>
    <rfmt sheetId="1" sqref="S92" start="0" length="0">
      <dxf>
        <font>
          <b/>
          <sz val="20"/>
        </font>
        <numFmt numFmtId="4" formatCode="#,##0.00"/>
      </dxf>
    </rfmt>
    <rfmt sheetId="1" sqref="S93" start="0" length="0">
      <dxf>
        <font>
          <b/>
          <sz val="20"/>
        </font>
        <numFmt numFmtId="4" formatCode="#,##0.00"/>
      </dxf>
    </rfmt>
    <rfmt sheetId="1" sqref="S94" start="0" length="0">
      <dxf>
        <font>
          <b/>
          <sz val="20"/>
        </font>
        <numFmt numFmtId="4" formatCode="#,##0.00"/>
      </dxf>
    </rfmt>
    <rfmt sheetId="1" sqref="S95" start="0" length="0">
      <dxf>
        <font>
          <b/>
          <sz val="20"/>
        </font>
        <numFmt numFmtId="4" formatCode="#,##0.00"/>
      </dxf>
    </rfmt>
    <rfmt sheetId="1" sqref="S96" start="0" length="0">
      <dxf>
        <font>
          <b/>
          <sz val="20"/>
        </font>
        <numFmt numFmtId="4" formatCode="#,##0.00"/>
      </dxf>
    </rfmt>
    <rfmt sheetId="1" sqref="S97" start="0" length="0">
      <dxf>
        <font>
          <b/>
          <sz val="20"/>
        </font>
        <numFmt numFmtId="4" formatCode="#,##0.00"/>
      </dxf>
    </rfmt>
    <rfmt sheetId="1" sqref="S98" start="0" length="0">
      <dxf>
        <font>
          <b/>
          <sz val="20"/>
        </font>
        <numFmt numFmtId="4" formatCode="#,##0.00"/>
      </dxf>
    </rfmt>
    <rfmt sheetId="1" sqref="S99" start="0" length="0">
      <dxf>
        <font>
          <b/>
          <sz val="20"/>
        </font>
        <numFmt numFmtId="4" formatCode="#,##0.00"/>
      </dxf>
    </rfmt>
    <rfmt sheetId="1" sqref="S100" start="0" length="0">
      <dxf>
        <font>
          <b/>
          <sz val="20"/>
        </font>
        <numFmt numFmtId="4" formatCode="#,##0.00"/>
      </dxf>
    </rfmt>
    <rfmt sheetId="1" sqref="S101" start="0" length="0">
      <dxf>
        <font>
          <b/>
          <sz val="20"/>
        </font>
        <numFmt numFmtId="4" formatCode="#,##0.00"/>
      </dxf>
    </rfmt>
    <rfmt sheetId="1" sqref="S102" start="0" length="0">
      <dxf>
        <font>
          <b/>
          <sz val="20"/>
        </font>
        <numFmt numFmtId="4" formatCode="#,##0.00"/>
      </dxf>
    </rfmt>
    <rfmt sheetId="1" sqref="S103" start="0" length="0">
      <dxf>
        <font>
          <b/>
          <sz val="20"/>
        </font>
        <numFmt numFmtId="4" formatCode="#,##0.00"/>
      </dxf>
    </rfmt>
    <rfmt sheetId="1" sqref="S104" start="0" length="0">
      <dxf>
        <font>
          <b/>
          <sz val="20"/>
        </font>
        <numFmt numFmtId="4" formatCode="#,##0.00"/>
      </dxf>
    </rfmt>
    <rfmt sheetId="1" sqref="S105" start="0" length="0">
      <dxf>
        <font>
          <b/>
          <sz val="20"/>
        </font>
        <numFmt numFmtId="4" formatCode="#,##0.00"/>
      </dxf>
    </rfmt>
    <rfmt sheetId="1" sqref="S106" start="0" length="0">
      <dxf>
        <font>
          <b/>
          <sz val="20"/>
        </font>
        <numFmt numFmtId="4" formatCode="#,##0.00"/>
      </dxf>
    </rfmt>
    <rfmt sheetId="1" sqref="S107" start="0" length="0">
      <dxf>
        <font>
          <b/>
          <sz val="20"/>
        </font>
        <numFmt numFmtId="4" formatCode="#,##0.00"/>
      </dxf>
    </rfmt>
    <rfmt sheetId="1" sqref="S108" start="0" length="0">
      <dxf>
        <font>
          <b/>
          <sz val="20"/>
        </font>
        <numFmt numFmtId="4" formatCode="#,##0.00"/>
      </dxf>
    </rfmt>
    <rfmt sheetId="1" sqref="S109" start="0" length="0">
      <dxf>
        <font>
          <b/>
          <sz val="20"/>
        </font>
        <numFmt numFmtId="4" formatCode="#,##0.00"/>
      </dxf>
    </rfmt>
    <rfmt sheetId="1" sqref="S110" start="0" length="0">
      <dxf>
        <font>
          <b/>
          <sz val="20"/>
        </font>
        <numFmt numFmtId="4" formatCode="#,##0.00"/>
      </dxf>
    </rfmt>
    <rfmt sheetId="1" sqref="S111" start="0" length="0">
      <dxf>
        <font>
          <b/>
          <sz val="20"/>
        </font>
        <numFmt numFmtId="4" formatCode="#,##0.00"/>
      </dxf>
    </rfmt>
    <rfmt sheetId="1" sqref="S112" start="0" length="0">
      <dxf>
        <font>
          <b/>
          <sz val="20"/>
        </font>
        <numFmt numFmtId="4" formatCode="#,##0.00"/>
      </dxf>
    </rfmt>
    <rfmt sheetId="1" sqref="S113" start="0" length="0">
      <dxf>
        <font>
          <b/>
          <sz val="20"/>
        </font>
        <numFmt numFmtId="4" formatCode="#,##0.00"/>
      </dxf>
    </rfmt>
    <rfmt sheetId="1" sqref="S114" start="0" length="0">
      <dxf>
        <font>
          <b/>
          <sz val="20"/>
        </font>
        <numFmt numFmtId="4" formatCode="#,##0.00"/>
      </dxf>
    </rfmt>
    <rfmt sheetId="1" sqref="S115" start="0" length="0">
      <dxf>
        <font>
          <b/>
          <sz val="20"/>
        </font>
        <numFmt numFmtId="4" formatCode="#,##0.00"/>
      </dxf>
    </rfmt>
    <rfmt sheetId="1" sqref="S116" start="0" length="0">
      <dxf>
        <font>
          <b/>
          <sz val="20"/>
        </font>
        <numFmt numFmtId="4" formatCode="#,##0.00"/>
      </dxf>
    </rfmt>
    <rfmt sheetId="1" sqref="S117" start="0" length="0">
      <dxf>
        <font>
          <b/>
          <sz val="20"/>
        </font>
        <numFmt numFmtId="4" formatCode="#,##0.00"/>
      </dxf>
    </rfmt>
    <rfmt sheetId="1" sqref="S118" start="0" length="0">
      <dxf>
        <font>
          <b/>
          <sz val="20"/>
        </font>
        <numFmt numFmtId="4" formatCode="#,##0.00"/>
      </dxf>
    </rfmt>
    <rfmt sheetId="1" sqref="S119" start="0" length="0">
      <dxf>
        <font>
          <b/>
          <sz val="20"/>
        </font>
        <numFmt numFmtId="4" formatCode="#,##0.00"/>
      </dxf>
    </rfmt>
    <rfmt sheetId="1" sqref="S120" start="0" length="0">
      <dxf>
        <font>
          <b/>
          <sz val="20"/>
        </font>
        <numFmt numFmtId="4" formatCode="#,##0.00"/>
      </dxf>
    </rfmt>
    <rfmt sheetId="1" sqref="S121" start="0" length="0">
      <dxf>
        <font>
          <b/>
          <sz val="20"/>
        </font>
        <numFmt numFmtId="4" formatCode="#,##0.00"/>
      </dxf>
    </rfmt>
    <rfmt sheetId="1" sqref="S122" start="0" length="0">
      <dxf>
        <font>
          <b/>
          <sz val="20"/>
        </font>
        <numFmt numFmtId="4" formatCode="#,##0.00"/>
      </dxf>
    </rfmt>
    <rfmt sheetId="1" sqref="S123" start="0" length="0">
      <dxf>
        <font>
          <b/>
          <sz val="20"/>
        </font>
        <numFmt numFmtId="4" formatCode="#,##0.00"/>
      </dxf>
    </rfmt>
    <rfmt sheetId="1" sqref="S124" start="0" length="0">
      <dxf>
        <font>
          <b/>
          <sz val="20"/>
        </font>
        <numFmt numFmtId="4" formatCode="#,##0.00"/>
      </dxf>
    </rfmt>
    <rfmt sheetId="1" sqref="S125" start="0" length="0">
      <dxf>
        <font>
          <b/>
          <sz val="20"/>
        </font>
        <numFmt numFmtId="4" formatCode="#,##0.00"/>
      </dxf>
    </rfmt>
    <rfmt sheetId="1" sqref="S126" start="0" length="0">
      <dxf>
        <font>
          <b/>
          <sz val="20"/>
        </font>
        <numFmt numFmtId="4" formatCode="#,##0.00"/>
      </dxf>
    </rfmt>
    <rfmt sheetId="1" sqref="S127" start="0" length="0">
      <dxf>
        <font>
          <b/>
          <sz val="20"/>
        </font>
        <numFmt numFmtId="4" formatCode="#,##0.00"/>
      </dxf>
    </rfmt>
    <rfmt sheetId="1" sqref="S128" start="0" length="0">
      <dxf>
        <font>
          <b/>
          <sz val="20"/>
        </font>
        <numFmt numFmtId="4" formatCode="#,##0.00"/>
      </dxf>
    </rfmt>
    <rfmt sheetId="1" sqref="S129" start="0" length="0">
      <dxf>
        <font>
          <b/>
          <sz val="20"/>
        </font>
        <numFmt numFmtId="4" formatCode="#,##0.00"/>
      </dxf>
    </rfmt>
    <rfmt sheetId="1" sqref="S130" start="0" length="0">
      <dxf>
        <font>
          <b/>
          <sz val="20"/>
        </font>
        <numFmt numFmtId="4" formatCode="#,##0.00"/>
      </dxf>
    </rfmt>
    <rfmt sheetId="1" sqref="S131" start="0" length="0">
      <dxf>
        <font>
          <b/>
          <sz val="20"/>
        </font>
        <numFmt numFmtId="4" formatCode="#,##0.00"/>
      </dxf>
    </rfmt>
    <rfmt sheetId="1" sqref="S132" start="0" length="0">
      <dxf>
        <font>
          <b/>
          <sz val="20"/>
        </font>
        <numFmt numFmtId="4" formatCode="#,##0.00"/>
      </dxf>
    </rfmt>
    <rfmt sheetId="1" sqref="S133" start="0" length="0">
      <dxf>
        <font>
          <b/>
          <sz val="20"/>
        </font>
        <numFmt numFmtId="4" formatCode="#,##0.00"/>
      </dxf>
    </rfmt>
    <rfmt sheetId="1" sqref="S134" start="0" length="0">
      <dxf>
        <font>
          <b/>
          <sz val="20"/>
        </font>
        <numFmt numFmtId="4" formatCode="#,##0.00"/>
      </dxf>
    </rfmt>
    <rfmt sheetId="1" sqref="S135" start="0" length="0">
      <dxf>
        <font>
          <b/>
          <sz val="20"/>
        </font>
        <numFmt numFmtId="4" formatCode="#,##0.00"/>
      </dxf>
    </rfmt>
    <rfmt sheetId="1" sqref="S136" start="0" length="0">
      <dxf>
        <font>
          <b/>
          <sz val="20"/>
        </font>
        <numFmt numFmtId="4" formatCode="#,##0.00"/>
      </dxf>
    </rfmt>
    <rfmt sheetId="1" sqref="S137" start="0" length="0">
      <dxf>
        <font>
          <b/>
          <sz val="20"/>
        </font>
        <numFmt numFmtId="4" formatCode="#,##0.00"/>
      </dxf>
    </rfmt>
    <rfmt sheetId="1" sqref="S138" start="0" length="0">
      <dxf>
        <font>
          <b/>
          <sz val="20"/>
        </font>
        <numFmt numFmtId="4" formatCode="#,##0.00"/>
      </dxf>
    </rfmt>
    <rfmt sheetId="1" sqref="S139" start="0" length="0">
      <dxf>
        <font>
          <b/>
          <sz val="20"/>
        </font>
        <numFmt numFmtId="4" formatCode="#,##0.00"/>
      </dxf>
    </rfmt>
    <rfmt sheetId="1" sqref="S140" start="0" length="0">
      <dxf>
        <font>
          <b/>
          <sz val="20"/>
        </font>
        <numFmt numFmtId="4" formatCode="#,##0.00"/>
      </dxf>
    </rfmt>
    <rfmt sheetId="1" sqref="S141" start="0" length="0">
      <dxf>
        <font>
          <b/>
          <sz val="20"/>
        </font>
        <numFmt numFmtId="4" formatCode="#,##0.00"/>
      </dxf>
    </rfmt>
    <rfmt sheetId="1" sqref="S142" start="0" length="0">
      <dxf>
        <font>
          <b/>
          <sz val="20"/>
        </font>
        <numFmt numFmtId="4" formatCode="#,##0.00"/>
      </dxf>
    </rfmt>
    <rfmt sheetId="1" sqref="S143" start="0" length="0">
      <dxf>
        <font>
          <b/>
          <sz val="20"/>
        </font>
        <numFmt numFmtId="4" formatCode="#,##0.00"/>
      </dxf>
    </rfmt>
    <rfmt sheetId="1" sqref="S144" start="0" length="0">
      <dxf>
        <font>
          <b/>
          <sz val="20"/>
        </font>
        <numFmt numFmtId="4" formatCode="#,##0.00"/>
      </dxf>
    </rfmt>
    <rfmt sheetId="1" sqref="S145" start="0" length="0">
      <dxf>
        <font>
          <b/>
          <sz val="20"/>
        </font>
        <numFmt numFmtId="4" formatCode="#,##0.00"/>
      </dxf>
    </rfmt>
    <rfmt sheetId="1" sqref="S146" start="0" length="0">
      <dxf>
        <font>
          <b/>
          <sz val="20"/>
        </font>
        <numFmt numFmtId="4" formatCode="#,##0.00"/>
      </dxf>
    </rfmt>
    <rfmt sheetId="1" sqref="S147" start="0" length="0">
      <dxf>
        <font>
          <b/>
          <sz val="20"/>
        </font>
        <numFmt numFmtId="4" formatCode="#,##0.00"/>
      </dxf>
    </rfmt>
    <rfmt sheetId="1" sqref="S148" start="0" length="0">
      <dxf>
        <font>
          <b/>
          <sz val="20"/>
        </font>
        <numFmt numFmtId="4" formatCode="#,##0.00"/>
      </dxf>
    </rfmt>
    <rfmt sheetId="1" sqref="S149" start="0" length="0">
      <dxf>
        <font>
          <b/>
          <sz val="20"/>
        </font>
        <numFmt numFmtId="4" formatCode="#,##0.00"/>
      </dxf>
    </rfmt>
    <rfmt sheetId="1" sqref="S150" start="0" length="0">
      <dxf>
        <font>
          <b/>
          <sz val="20"/>
        </font>
        <numFmt numFmtId="4" formatCode="#,##0.00"/>
      </dxf>
    </rfmt>
    <rfmt sheetId="1" sqref="S151" start="0" length="0">
      <dxf>
        <font>
          <b/>
          <sz val="20"/>
        </font>
        <numFmt numFmtId="4" formatCode="#,##0.00"/>
      </dxf>
    </rfmt>
    <rfmt sheetId="1" sqref="S152" start="0" length="0">
      <dxf>
        <font>
          <b/>
          <sz val="20"/>
        </font>
        <numFmt numFmtId="4" formatCode="#,##0.00"/>
      </dxf>
    </rfmt>
    <rfmt sheetId="1" sqref="S153" start="0" length="0">
      <dxf>
        <font>
          <b/>
          <sz val="20"/>
        </font>
        <numFmt numFmtId="4" formatCode="#,##0.00"/>
      </dxf>
    </rfmt>
    <rfmt sheetId="1" sqref="S154" start="0" length="0">
      <dxf>
        <font>
          <b/>
          <sz val="20"/>
        </font>
        <numFmt numFmtId="4" formatCode="#,##0.00"/>
      </dxf>
    </rfmt>
    <rfmt sheetId="1" sqref="S155" start="0" length="0">
      <dxf>
        <font>
          <b/>
          <sz val="20"/>
        </font>
        <numFmt numFmtId="4" formatCode="#,##0.00"/>
      </dxf>
    </rfmt>
    <rfmt sheetId="1" sqref="S156" start="0" length="0">
      <dxf>
        <font>
          <b/>
          <sz val="20"/>
        </font>
        <numFmt numFmtId="4" formatCode="#,##0.00"/>
      </dxf>
    </rfmt>
    <rfmt sheetId="1" sqref="S157" start="0" length="0">
      <dxf>
        <font>
          <b/>
          <sz val="20"/>
        </font>
        <numFmt numFmtId="4" formatCode="#,##0.00"/>
      </dxf>
    </rfmt>
    <rfmt sheetId="1" sqref="S158" start="0" length="0">
      <dxf>
        <font>
          <b/>
          <sz val="20"/>
        </font>
        <numFmt numFmtId="4" formatCode="#,##0.00"/>
      </dxf>
    </rfmt>
    <rfmt sheetId="1" sqref="S159" start="0" length="0">
      <dxf>
        <font>
          <b/>
          <sz val="20"/>
        </font>
        <numFmt numFmtId="4" formatCode="#,##0.00"/>
      </dxf>
    </rfmt>
    <rfmt sheetId="1" sqref="S160" start="0" length="0">
      <dxf>
        <font>
          <b/>
          <sz val="20"/>
        </font>
        <numFmt numFmtId="4" formatCode="#,##0.00"/>
      </dxf>
    </rfmt>
    <rfmt sheetId="1" sqref="S161" start="0" length="0">
      <dxf>
        <font>
          <b/>
          <sz val="20"/>
        </font>
        <numFmt numFmtId="4" formatCode="#,##0.00"/>
      </dxf>
    </rfmt>
    <rfmt sheetId="1" sqref="S162" start="0" length="0">
      <dxf>
        <font>
          <b/>
          <sz val="20"/>
        </font>
        <numFmt numFmtId="4" formatCode="#,##0.00"/>
      </dxf>
    </rfmt>
    <rfmt sheetId="1" sqref="S163" start="0" length="0">
      <dxf>
        <font>
          <b/>
          <sz val="20"/>
        </font>
        <numFmt numFmtId="4" formatCode="#,##0.00"/>
      </dxf>
    </rfmt>
    <rfmt sheetId="1" sqref="S164" start="0" length="0">
      <dxf>
        <font>
          <b/>
          <sz val="20"/>
        </font>
        <numFmt numFmtId="4" formatCode="#,##0.00"/>
      </dxf>
    </rfmt>
    <rfmt sheetId="1" sqref="S165" start="0" length="0">
      <dxf>
        <font>
          <b/>
          <sz val="20"/>
        </font>
        <numFmt numFmtId="4" formatCode="#,##0.00"/>
      </dxf>
    </rfmt>
    <rfmt sheetId="1" sqref="S166" start="0" length="0">
      <dxf>
        <font>
          <b/>
          <sz val="20"/>
        </font>
        <numFmt numFmtId="4" formatCode="#,##0.00"/>
      </dxf>
    </rfmt>
    <rfmt sheetId="1" sqref="S167" start="0" length="0">
      <dxf>
        <font>
          <b/>
          <sz val="20"/>
        </font>
        <numFmt numFmtId="4" formatCode="#,##0.00"/>
      </dxf>
    </rfmt>
    <rfmt sheetId="1" sqref="S168" start="0" length="0">
      <dxf>
        <font>
          <b/>
          <sz val="20"/>
        </font>
        <numFmt numFmtId="4" formatCode="#,##0.00"/>
      </dxf>
    </rfmt>
    <rfmt sheetId="1" sqref="S169" start="0" length="0">
      <dxf>
        <font>
          <b/>
          <sz val="20"/>
        </font>
        <numFmt numFmtId="4" formatCode="#,##0.00"/>
      </dxf>
    </rfmt>
    <rfmt sheetId="1" sqref="S170" start="0" length="0">
      <dxf>
        <font>
          <b/>
          <sz val="20"/>
        </font>
        <numFmt numFmtId="4" formatCode="#,##0.00"/>
      </dxf>
    </rfmt>
    <rfmt sheetId="1" sqref="S171" start="0" length="0">
      <dxf>
        <font>
          <b/>
          <sz val="20"/>
        </font>
        <numFmt numFmtId="4" formatCode="#,##0.00"/>
      </dxf>
    </rfmt>
    <rfmt sheetId="1" sqref="S172" start="0" length="0">
      <dxf>
        <font>
          <b/>
          <sz val="20"/>
        </font>
        <numFmt numFmtId="4" formatCode="#,##0.00"/>
      </dxf>
    </rfmt>
    <rfmt sheetId="1" sqref="S173" start="0" length="0">
      <dxf>
        <font>
          <b/>
          <sz val="20"/>
        </font>
        <numFmt numFmtId="4" formatCode="#,##0.00"/>
      </dxf>
    </rfmt>
    <rfmt sheetId="1" sqref="S174" start="0" length="0">
      <dxf>
        <font>
          <b/>
          <sz val="20"/>
        </font>
        <numFmt numFmtId="4" formatCode="#,##0.00"/>
      </dxf>
    </rfmt>
    <rfmt sheetId="1" sqref="S175" start="0" length="0">
      <dxf>
        <font>
          <b/>
          <sz val="20"/>
        </font>
        <numFmt numFmtId="4" formatCode="#,##0.00"/>
      </dxf>
    </rfmt>
    <rfmt sheetId="1" sqref="S176" start="0" length="0">
      <dxf>
        <font>
          <b/>
          <sz val="20"/>
        </font>
        <numFmt numFmtId="4" formatCode="#,##0.00"/>
      </dxf>
    </rfmt>
    <rfmt sheetId="1" sqref="S177" start="0" length="0">
      <dxf>
        <font>
          <b/>
          <sz val="20"/>
        </font>
        <numFmt numFmtId="4" formatCode="#,##0.00"/>
      </dxf>
    </rfmt>
    <rfmt sheetId="1" sqref="S178" start="0" length="0">
      <dxf>
        <font>
          <b/>
          <sz val="20"/>
        </font>
        <numFmt numFmtId="4" formatCode="#,##0.00"/>
      </dxf>
    </rfmt>
    <rfmt sheetId="1" sqref="S179" start="0" length="0">
      <dxf>
        <font>
          <b/>
          <sz val="20"/>
        </font>
        <numFmt numFmtId="4" formatCode="#,##0.00"/>
      </dxf>
    </rfmt>
    <rfmt sheetId="1" sqref="S180" start="0" length="0">
      <dxf>
        <font>
          <b/>
          <sz val="20"/>
        </font>
        <numFmt numFmtId="4" formatCode="#,##0.00"/>
      </dxf>
    </rfmt>
    <rfmt sheetId="1" sqref="S181" start="0" length="0">
      <dxf>
        <font>
          <b/>
          <sz val="20"/>
        </font>
        <numFmt numFmtId="4" formatCode="#,##0.00"/>
      </dxf>
    </rfmt>
    <rfmt sheetId="1" sqref="S182" start="0" length="0">
      <dxf>
        <font>
          <b/>
          <sz val="20"/>
        </font>
        <numFmt numFmtId="4" formatCode="#,##0.00"/>
      </dxf>
    </rfmt>
    <rfmt sheetId="1" sqref="S183" start="0" length="0">
      <dxf>
        <font>
          <b/>
          <sz val="20"/>
        </font>
        <numFmt numFmtId="4" formatCode="#,##0.00"/>
      </dxf>
    </rfmt>
    <rfmt sheetId="1" sqref="S184" start="0" length="0">
      <dxf>
        <font>
          <b/>
          <sz val="20"/>
        </font>
        <numFmt numFmtId="4" formatCode="#,##0.00"/>
      </dxf>
    </rfmt>
    <rfmt sheetId="1" sqref="S185" start="0" length="0">
      <dxf>
        <font>
          <b/>
          <sz val="20"/>
        </font>
        <numFmt numFmtId="4" formatCode="#,##0.00"/>
      </dxf>
    </rfmt>
    <rfmt sheetId="1" sqref="S186" start="0" length="0">
      <dxf>
        <font>
          <b/>
          <sz val="20"/>
        </font>
        <numFmt numFmtId="4" formatCode="#,##0.00"/>
      </dxf>
    </rfmt>
    <rfmt sheetId="1" sqref="S187" start="0" length="0">
      <dxf>
        <font>
          <b/>
          <sz val="20"/>
        </font>
        <numFmt numFmtId="4" formatCode="#,##0.00"/>
      </dxf>
    </rfmt>
    <rfmt sheetId="1" sqref="S188" start="0" length="0">
      <dxf>
        <font>
          <b/>
          <sz val="20"/>
        </font>
        <numFmt numFmtId="4" formatCode="#,##0.00"/>
      </dxf>
    </rfmt>
    <rfmt sheetId="1" sqref="S189" start="0" length="0">
      <dxf>
        <font>
          <b/>
          <sz val="20"/>
        </font>
        <numFmt numFmtId="4" formatCode="#,##0.00"/>
      </dxf>
    </rfmt>
    <rfmt sheetId="1" sqref="S190" start="0" length="0">
      <dxf>
        <font>
          <b/>
          <sz val="20"/>
        </font>
        <numFmt numFmtId="4" formatCode="#,##0.00"/>
      </dxf>
    </rfmt>
    <rfmt sheetId="1" sqref="S191" start="0" length="0">
      <dxf>
        <font>
          <b/>
          <sz val="20"/>
        </font>
        <numFmt numFmtId="4" formatCode="#,##0.00"/>
      </dxf>
    </rfmt>
    <rfmt sheetId="1" sqref="S192" start="0" length="0">
      <dxf>
        <font>
          <b/>
          <sz val="20"/>
        </font>
        <numFmt numFmtId="4" formatCode="#,##0.00"/>
      </dxf>
    </rfmt>
    <rfmt sheetId="1" sqref="S193" start="0" length="0">
      <dxf>
        <font>
          <b/>
          <sz val="20"/>
        </font>
        <numFmt numFmtId="4" formatCode="#,##0.00"/>
      </dxf>
    </rfmt>
    <rfmt sheetId="1" sqref="S194" start="0" length="0">
      <dxf>
        <font>
          <b/>
          <sz val="20"/>
        </font>
        <numFmt numFmtId="4" formatCode="#,##0.00"/>
      </dxf>
    </rfmt>
  </rm>
  <rfmt sheetId="1" sqref="S1" start="0" length="0">
    <dxf>
      <font>
        <sz val="12"/>
        <color theme="1"/>
        <name val="Times New Roman"/>
        <scheme val="none"/>
      </font>
      <alignment horizontal="general" vertical="bottom" wrapText="0" readingOrder="0"/>
    </dxf>
  </rfmt>
  <rfmt sheetId="1" sqref="S2" start="0" length="0">
    <dxf>
      <font>
        <sz val="12"/>
        <color theme="1"/>
        <name val="Times New Roman"/>
        <scheme val="none"/>
      </font>
      <alignment horizontal="general" vertical="bottom" wrapText="0" readingOrder="0"/>
    </dxf>
  </rfmt>
  <rfmt sheetId="1" sqref="S3" start="0" length="0">
    <dxf>
      <font>
        <sz val="12"/>
        <color theme="1"/>
        <name val="Times New Roman"/>
        <scheme val="none"/>
      </font>
      <alignment horizontal="general" vertical="bottom" wrapText="0" readingOrder="0"/>
      <protection locked="1"/>
    </dxf>
  </rfmt>
  <rfmt sheetId="1" sqref="S4" start="0" length="0">
    <dxf>
      <numFmt numFmtId="0" formatCode="General"/>
      <alignment horizontal="general" readingOrder="0"/>
      <protection locked="1"/>
    </dxf>
  </rfmt>
  <rfmt sheetId="1" sqref="S5" start="0" length="0">
    <dxf>
      <font>
        <sz val="20"/>
      </font>
      <alignment horizontal="left" vertical="top" readingOrder="0"/>
      <protection locked="1"/>
    </dxf>
  </rfmt>
  <rfmt sheetId="1" sqref="S6" start="0" length="0">
    <dxf>
      <font>
        <sz val="20"/>
      </font>
      <alignment horizontal="left" vertical="top" readingOrder="0"/>
      <protection locked="1"/>
    </dxf>
  </rfmt>
  <rfmt sheetId="1" sqref="S7" start="0" length="0">
    <dxf>
      <font>
        <sz val="20"/>
      </font>
      <alignment horizontal="left" vertical="top" readingOrder="0"/>
      <protection locked="1"/>
    </dxf>
  </rfmt>
  <rfmt sheetId="1" sqref="S8" start="0" length="0">
    <dxf>
      <alignment horizontal="left" readingOrder="0"/>
      <protection locked="1"/>
    </dxf>
  </rfmt>
  <rfmt sheetId="1" sqref="S9" start="0" length="0">
    <dxf>
      <numFmt numFmtId="0" formatCode="General"/>
      <alignment horizontal="left" readingOrder="0"/>
      <protection locked="1"/>
    </dxf>
  </rfmt>
  <rfmt sheetId="1" sqref="S10" start="0" length="0">
    <dxf>
      <font>
        <b val="0"/>
        <sz val="20"/>
      </font>
      <numFmt numFmtId="0" formatCode="General"/>
      <alignment horizontal="left" readingOrder="0"/>
      <protection locked="1"/>
    </dxf>
  </rfmt>
  <rfmt sheetId="1" sqref="S11" start="0" length="0">
    <dxf>
      <font>
        <b val="0"/>
        <sz val="20"/>
      </font>
      <numFmt numFmtId="0" formatCode="General"/>
      <alignment horizontal="left" readingOrder="0"/>
      <protection locked="1"/>
    </dxf>
  </rfmt>
  <rfmt sheetId="1" sqref="S12" start="0" length="0">
    <dxf>
      <font>
        <b val="0"/>
        <sz val="20"/>
      </font>
      <numFmt numFmtId="0" formatCode="General"/>
      <alignment horizontal="left" readingOrder="0"/>
      <protection locked="1"/>
    </dxf>
  </rfmt>
  <rfmt sheetId="1" sqref="S13" start="0" length="0">
    <dxf>
      <font>
        <b val="0"/>
        <sz val="20"/>
      </font>
      <numFmt numFmtId="0" formatCode="General"/>
      <alignment horizontal="left" readingOrder="0"/>
      <protection locked="1"/>
    </dxf>
  </rfmt>
  <rfmt sheetId="1" sqref="S14" start="0" length="0">
    <dxf>
      <font>
        <b val="0"/>
        <sz val="20"/>
      </font>
      <numFmt numFmtId="0" formatCode="General"/>
      <alignment horizontal="left" readingOrder="0"/>
      <protection locked="1"/>
    </dxf>
  </rfmt>
  <rfmt sheetId="1" sqref="S15" start="0" length="0">
    <dxf>
      <font>
        <b/>
        <sz val="20"/>
      </font>
      <fill>
        <patternFill patternType="none">
          <bgColor indexed="65"/>
        </patternFill>
      </fill>
      <protection locked="1"/>
    </dxf>
  </rfmt>
  <rfmt sheetId="1" sqref="S16" start="0" length="0">
    <dxf>
      <font>
        <b/>
        <sz val="20"/>
      </font>
      <fill>
        <patternFill patternType="none">
          <bgColor indexed="65"/>
        </patternFill>
      </fill>
      <protection locked="1"/>
    </dxf>
  </rfmt>
  <rfmt sheetId="1" sqref="S17" start="0" length="0">
    <dxf>
      <font>
        <b/>
        <sz val="20"/>
      </font>
      <fill>
        <patternFill patternType="none">
          <bgColor indexed="65"/>
        </patternFill>
      </fill>
      <protection locked="1"/>
    </dxf>
  </rfmt>
  <rfmt sheetId="1" sqref="S18" start="0" length="0">
    <dxf>
      <font>
        <b/>
        <sz val="20"/>
      </font>
      <fill>
        <patternFill patternType="none">
          <bgColor indexed="65"/>
        </patternFill>
      </fill>
      <protection locked="1"/>
    </dxf>
  </rfmt>
  <rfmt sheetId="1" sqref="S19" start="0" length="0">
    <dxf>
      <font>
        <b/>
        <sz val="20"/>
      </font>
      <fill>
        <patternFill patternType="none">
          <bgColor indexed="65"/>
        </patternFill>
      </fill>
      <protection locked="1"/>
    </dxf>
  </rfmt>
  <rfmt sheetId="1" sqref="S20" start="0" length="0">
    <dxf>
      <fill>
        <patternFill patternType="none">
          <bgColor indexed="65"/>
        </patternFill>
      </fill>
      <protection locked="1"/>
    </dxf>
  </rfmt>
  <rfmt sheetId="1" sqref="S21" start="0" length="0">
    <dxf>
      <font>
        <sz val="12"/>
        <color theme="1"/>
        <name val="Times New Roman"/>
        <scheme val="none"/>
      </font>
      <alignment horizontal="general" vertical="bottom" wrapText="0" readingOrder="0"/>
      <protection locked="1"/>
    </dxf>
  </rfmt>
  <rfmt sheetId="1" sqref="S22" start="0" length="0">
    <dxf>
      <font>
        <sz val="12"/>
        <color theme="1"/>
        <name val="Times New Roman"/>
        <scheme val="none"/>
      </font>
      <alignment horizontal="general" vertical="bottom" wrapText="0" readingOrder="0"/>
      <protection locked="1"/>
    </dxf>
  </rfmt>
  <rfmt sheetId="1" sqref="S23" start="0" length="0">
    <dxf>
      <font>
        <sz val="12"/>
        <color theme="1"/>
        <name val="Times New Roman"/>
        <scheme val="none"/>
      </font>
      <alignment horizontal="general" vertical="bottom" wrapText="0" readingOrder="0"/>
      <protection locked="1"/>
    </dxf>
  </rfmt>
  <rfmt sheetId="1" sqref="S24" start="0" length="0">
    <dxf>
      <font>
        <sz val="12"/>
        <color theme="1"/>
        <name val="Times New Roman"/>
        <scheme val="none"/>
      </font>
      <alignment horizontal="general" vertical="bottom" wrapText="0" readingOrder="0"/>
      <protection locked="1"/>
    </dxf>
  </rfmt>
  <rfmt sheetId="1" sqref="S25" start="0" length="0">
    <dxf>
      <font>
        <sz val="12"/>
        <color theme="1"/>
        <name val="Times New Roman"/>
        <scheme val="none"/>
      </font>
      <alignment horizontal="general" vertical="bottom" wrapText="0" readingOrder="0"/>
      <protection locked="1"/>
    </dxf>
  </rfmt>
  <rfmt sheetId="1" sqref="S26" start="0" length="0">
    <dxf>
      <font>
        <sz val="12"/>
        <color theme="1"/>
        <name val="Times New Roman"/>
        <scheme val="none"/>
      </font>
      <alignment horizontal="general" vertical="bottom" wrapText="0" readingOrder="0"/>
      <protection locked="1"/>
    </dxf>
  </rfmt>
  <rfmt sheetId="1" sqref="S27" start="0" length="0">
    <dxf>
      <font>
        <sz val="12"/>
        <color theme="1"/>
        <name val="Times New Roman"/>
        <scheme val="none"/>
      </font>
      <alignment horizontal="general" vertical="bottom" wrapText="0" readingOrder="0"/>
      <protection locked="1"/>
    </dxf>
  </rfmt>
  <rfmt sheetId="1" sqref="S28" start="0" length="0">
    <dxf>
      <font>
        <sz val="12"/>
        <color theme="1"/>
        <name val="Times New Roman"/>
        <scheme val="none"/>
      </font>
      <alignment horizontal="general" vertical="bottom" wrapText="0" readingOrder="0"/>
      <protection locked="1"/>
    </dxf>
  </rfmt>
  <rfmt sheetId="1" sqref="S29" start="0" length="0">
    <dxf>
      <font>
        <sz val="12"/>
        <color theme="1"/>
        <name val="Times New Roman"/>
        <scheme val="none"/>
      </font>
      <alignment horizontal="general" vertical="bottom" wrapText="0" readingOrder="0"/>
      <protection locked="1"/>
    </dxf>
  </rfmt>
  <rfmt sheetId="1" sqref="S30" start="0" length="0">
    <dxf>
      <font>
        <sz val="12"/>
        <color theme="1"/>
        <name val="Times New Roman"/>
        <scheme val="none"/>
      </font>
      <alignment horizontal="general" vertical="bottom" wrapText="0" readingOrder="0"/>
      <protection locked="1"/>
    </dxf>
  </rfmt>
  <rfmt sheetId="1" sqref="S31" start="0" length="0">
    <dxf>
      <font>
        <sz val="12"/>
        <color theme="1"/>
        <name val="Times New Roman"/>
        <scheme val="none"/>
      </font>
      <alignment horizontal="general" vertical="bottom" wrapText="0" readingOrder="0"/>
      <protection locked="1"/>
    </dxf>
  </rfmt>
  <rfmt sheetId="1" sqref="S32" start="0" length="0">
    <dxf>
      <font>
        <sz val="12"/>
        <color theme="1"/>
        <name val="Times New Roman"/>
        <scheme val="none"/>
      </font>
      <alignment horizontal="general" vertical="bottom" wrapText="0" readingOrder="0"/>
      <protection locked="1"/>
    </dxf>
  </rfmt>
  <rfmt sheetId="1" sqref="S33" start="0" length="0">
    <dxf>
      <font>
        <sz val="12"/>
        <color theme="1"/>
        <name val="Times New Roman"/>
        <scheme val="none"/>
      </font>
      <alignment horizontal="general" vertical="bottom" wrapText="0" readingOrder="0"/>
      <protection locked="1"/>
    </dxf>
  </rfmt>
  <rfmt sheetId="1" sqref="S34" start="0" length="0">
    <dxf>
      <font>
        <sz val="12"/>
        <color theme="1"/>
        <name val="Times New Roman"/>
        <scheme val="none"/>
      </font>
      <alignment horizontal="general" vertical="bottom" wrapText="0" readingOrder="0"/>
      <protection locked="1"/>
    </dxf>
  </rfmt>
  <rfmt sheetId="1" sqref="S35" start="0" length="0">
    <dxf>
      <font>
        <sz val="12"/>
        <color theme="1"/>
        <name val="Times New Roman"/>
        <scheme val="none"/>
      </font>
      <alignment horizontal="general" vertical="bottom" wrapText="0" readingOrder="0"/>
      <protection locked="1"/>
    </dxf>
  </rfmt>
  <rfmt sheetId="1" sqref="S36" start="0" length="0">
    <dxf>
      <font>
        <b/>
        <sz val="20"/>
      </font>
      <alignment horizontal="left" readingOrder="0"/>
      <protection locked="1"/>
    </dxf>
  </rfmt>
  <rfmt sheetId="1" sqref="S37" start="0" length="0">
    <dxf>
      <font>
        <sz val="12"/>
        <color theme="1"/>
        <name val="Times New Roman"/>
        <scheme val="none"/>
      </font>
      <alignment horizontal="general" vertical="bottom" wrapText="0" readingOrder="0"/>
      <protection locked="1"/>
    </dxf>
  </rfmt>
  <rfmt sheetId="1" sqref="S38" start="0" length="0">
    <dxf>
      <font>
        <sz val="12"/>
        <color theme="1"/>
        <name val="Times New Roman"/>
        <scheme val="none"/>
      </font>
      <alignment horizontal="general" vertical="bottom" wrapText="0" readingOrder="0"/>
      <protection locked="1"/>
    </dxf>
  </rfmt>
  <rfmt sheetId="1" sqref="S39" start="0" length="0">
    <dxf>
      <font>
        <sz val="12"/>
        <color theme="1"/>
        <name val="Times New Roman"/>
        <scheme val="none"/>
      </font>
      <alignment horizontal="general" vertical="bottom" wrapText="0" readingOrder="0"/>
      <protection locked="1"/>
    </dxf>
  </rfmt>
  <rfmt sheetId="1" sqref="S40" start="0" length="0">
    <dxf>
      <font>
        <sz val="20"/>
        <color auto="1"/>
      </font>
      <alignment horizontal="general" readingOrder="0"/>
      <protection locked="1"/>
    </dxf>
  </rfmt>
  <rfmt sheetId="1" sqref="S41" start="0" length="0">
    <dxf>
      <font>
        <sz val="12"/>
        <color theme="1"/>
        <name val="Times New Roman"/>
        <scheme val="none"/>
      </font>
      <alignment horizontal="general" vertical="bottom" wrapText="0" readingOrder="0"/>
      <protection locked="1"/>
    </dxf>
  </rfmt>
  <rfmt sheetId="1" sqref="S42" start="0" length="0">
    <dxf>
      <font>
        <sz val="12"/>
        <color theme="1"/>
        <name val="Times New Roman"/>
        <scheme val="none"/>
      </font>
      <alignment horizontal="general" vertical="bottom" wrapText="0" readingOrder="0"/>
      <protection locked="1"/>
    </dxf>
  </rfmt>
  <rfmt sheetId="1" sqref="S43" start="0" length="0">
    <dxf>
      <font>
        <b/>
        <sz val="20"/>
        <color auto="1"/>
      </font>
      <alignment horizontal="left" readingOrder="0"/>
      <protection locked="1"/>
    </dxf>
  </rfmt>
  <rfmt sheetId="1" sqref="S44" start="0" length="0">
    <dxf>
      <font>
        <sz val="20"/>
        <color auto="1"/>
      </font>
      <alignment horizontal="left" vertical="top" readingOrder="0"/>
      <protection locked="1"/>
    </dxf>
  </rfmt>
  <rfmt sheetId="1" sqref="S45" start="0" length="0">
    <dxf>
      <font>
        <sz val="20"/>
        <color auto="1"/>
      </font>
      <alignment horizontal="left" vertical="top" readingOrder="0"/>
      <protection locked="1"/>
    </dxf>
  </rfmt>
  <rfmt sheetId="1" sqref="S46" start="0" length="0">
    <dxf>
      <font>
        <sz val="20"/>
        <color auto="1"/>
      </font>
      <alignment horizontal="left" vertical="top" readingOrder="0"/>
      <protection locked="1"/>
    </dxf>
  </rfmt>
  <rfmt sheetId="1" sqref="S47" start="0" length="0">
    <dxf>
      <font>
        <sz val="20"/>
        <color auto="1"/>
      </font>
      <alignment horizontal="left" vertical="top" readingOrder="0"/>
      <protection locked="1"/>
    </dxf>
  </rfmt>
  <rfmt sheetId="1" sqref="S48" start="0" length="0">
    <dxf>
      <font>
        <sz val="20"/>
        <color auto="1"/>
      </font>
      <alignment horizontal="left" vertical="top" readingOrder="0"/>
      <protection locked="1"/>
    </dxf>
  </rfmt>
  <rfmt sheetId="1" sqref="S49" start="0" length="0">
    <dxf>
      <font>
        <sz val="20"/>
        <color auto="1"/>
      </font>
      <alignment horizontal="left" readingOrder="0"/>
      <protection locked="1"/>
    </dxf>
  </rfmt>
  <rfmt sheetId="1" sqref="S50" start="0" length="0">
    <dxf>
      <font>
        <sz val="20"/>
        <color auto="1"/>
      </font>
      <alignment horizontal="left" readingOrder="0"/>
      <protection locked="1"/>
    </dxf>
  </rfmt>
  <rfmt sheetId="1" sqref="S51" start="0" length="0">
    <dxf>
      <font>
        <sz val="20"/>
        <color auto="1"/>
      </font>
      <alignment horizontal="left" readingOrder="0"/>
      <protection locked="1"/>
    </dxf>
  </rfmt>
  <rfmt sheetId="1" sqref="S52" start="0" length="0">
    <dxf>
      <font>
        <sz val="20"/>
        <color auto="1"/>
      </font>
      <alignment horizontal="left" readingOrder="0"/>
      <protection locked="1"/>
    </dxf>
  </rfmt>
  <rfmt sheetId="1" sqref="S53" start="0" length="0">
    <dxf>
      <font>
        <sz val="20"/>
        <color auto="1"/>
      </font>
      <alignment horizontal="left" readingOrder="0"/>
      <protection locked="1"/>
    </dxf>
  </rfmt>
  <rfmt sheetId="1" sqref="S54" start="0" length="0">
    <dxf>
      <font>
        <sz val="20"/>
        <color auto="1"/>
      </font>
      <alignment horizontal="left" readingOrder="0"/>
      <protection locked="1"/>
    </dxf>
  </rfmt>
  <rfmt sheetId="1" sqref="S55" start="0" length="0">
    <dxf>
      <font>
        <i/>
        <sz val="20"/>
        <color auto="1"/>
      </font>
      <fill>
        <patternFill patternType="none">
          <bgColor indexed="65"/>
        </patternFill>
      </fill>
      <alignment horizontal="left" vertical="center" readingOrder="0"/>
      <protection locked="1"/>
    </dxf>
  </rfmt>
  <rfmt sheetId="1" sqref="S56" start="0" length="0">
    <dxf>
      <font>
        <sz val="20"/>
        <color auto="1"/>
      </font>
      <fill>
        <patternFill patternType="none">
          <bgColor indexed="65"/>
        </patternFill>
      </fill>
      <alignment horizontal="left" readingOrder="0"/>
      <protection locked="1"/>
    </dxf>
  </rfmt>
  <rfmt sheetId="1" sqref="S57" start="0" length="0">
    <dxf>
      <font>
        <sz val="20"/>
        <color auto="1"/>
      </font>
      <fill>
        <patternFill patternType="none">
          <bgColor indexed="65"/>
        </patternFill>
      </fill>
      <alignment horizontal="left" readingOrder="0"/>
      <protection locked="1"/>
    </dxf>
  </rfmt>
  <rfmt sheetId="1" sqref="S58" start="0" length="0">
    <dxf>
      <font>
        <sz val="20"/>
        <color auto="1"/>
      </font>
      <fill>
        <patternFill patternType="none">
          <bgColor indexed="65"/>
        </patternFill>
      </fill>
      <alignment horizontal="left" readingOrder="0"/>
      <protection locked="1"/>
    </dxf>
  </rfmt>
  <rfmt sheetId="1" sqref="S59" start="0" length="0">
    <dxf>
      <font>
        <sz val="20"/>
        <color auto="1"/>
      </font>
      <fill>
        <patternFill patternType="none">
          <bgColor indexed="65"/>
        </patternFill>
      </fill>
      <alignment horizontal="left" readingOrder="0"/>
      <protection locked="1"/>
    </dxf>
  </rfmt>
  <rfmt sheetId="1" sqref="S60" start="0" length="0">
    <dxf>
      <font>
        <sz val="20"/>
        <color auto="1"/>
      </font>
      <fill>
        <patternFill patternType="none">
          <bgColor indexed="65"/>
        </patternFill>
      </fill>
      <alignment horizontal="left" readingOrder="0"/>
      <protection locked="1"/>
    </dxf>
  </rfmt>
  <rfmt sheetId="1" sqref="S61" start="0" length="0">
    <dxf>
      <alignment horizontal="left" vertical="top" readingOrder="0"/>
      <protection locked="1"/>
    </dxf>
  </rfmt>
  <rfmt sheetId="1" sqref="S62" start="0" length="0">
    <dxf>
      <font>
        <b/>
        <i/>
        <sz val="20"/>
      </font>
      <alignment horizontal="left" readingOrder="0"/>
      <protection locked="1"/>
    </dxf>
  </rfmt>
  <rfmt sheetId="1" sqref="S63" start="0" length="0">
    <dxf>
      <font>
        <b val="0"/>
        <i/>
        <sz val="18"/>
      </font>
      <alignment horizontal="left" readingOrder="0"/>
      <protection locked="1"/>
    </dxf>
  </rfmt>
  <rfmt sheetId="1" sqref="S64" start="0" length="0">
    <dxf>
      <font>
        <b val="0"/>
        <i/>
        <sz val="18"/>
      </font>
      <alignment horizontal="left" readingOrder="0"/>
      <protection locked="1"/>
    </dxf>
  </rfmt>
  <rfmt sheetId="1" sqref="S65" start="0" length="0">
    <dxf>
      <font>
        <b val="0"/>
        <i/>
        <sz val="18"/>
      </font>
      <alignment horizontal="left" readingOrder="0"/>
      <protection locked="1"/>
    </dxf>
  </rfmt>
  <rfmt sheetId="1" sqref="S66" start="0" length="0">
    <dxf>
      <font>
        <b val="0"/>
        <i/>
        <sz val="18"/>
      </font>
      <alignment horizontal="left" readingOrder="0"/>
      <protection locked="1"/>
    </dxf>
  </rfmt>
  <rfmt sheetId="1" sqref="S67" start="0" length="0">
    <dxf>
      <numFmt numFmtId="0" formatCode="General"/>
      <alignment horizontal="left" vertical="top" readingOrder="0"/>
      <protection locked="1"/>
    </dxf>
  </rfmt>
  <rfmt sheetId="1" sqref="S68" start="0" length="0">
    <dxf>
      <numFmt numFmtId="0" formatCode="General"/>
      <alignment horizontal="left" vertical="top" readingOrder="0"/>
      <protection locked="1"/>
    </dxf>
  </rfmt>
  <rfmt sheetId="1" sqref="S69" start="0" length="0">
    <dxf>
      <numFmt numFmtId="0" formatCode="General"/>
      <alignment horizontal="left" vertical="top" readingOrder="0"/>
      <protection locked="1"/>
    </dxf>
  </rfmt>
  <rfmt sheetId="1" sqref="S70" start="0" length="0">
    <dxf>
      <numFmt numFmtId="0" formatCode="General"/>
      <alignment horizontal="left" vertical="top" readingOrder="0"/>
      <protection locked="1"/>
    </dxf>
  </rfmt>
  <rfmt sheetId="1" sqref="S71" start="0" length="0">
    <dxf>
      <numFmt numFmtId="0" formatCode="General"/>
      <alignment horizontal="left" vertical="top" readingOrder="0"/>
      <protection locked="1"/>
    </dxf>
  </rfmt>
  <rfmt sheetId="1" sqref="S72" start="0" length="0">
    <dxf>
      <font>
        <b val="0"/>
        <sz val="18"/>
      </font>
      <numFmt numFmtId="0" formatCode="General"/>
      <alignment horizontal="left" readingOrder="0"/>
      <protection locked="1"/>
    </dxf>
  </rfmt>
  <rfmt sheetId="1" sqref="S73" start="0" length="0">
    <dxf>
      <font>
        <b val="0"/>
        <i val="0"/>
        <sz val="18"/>
      </font>
      <numFmt numFmtId="0" formatCode="General"/>
      <alignment horizontal="left" vertical="top" readingOrder="0"/>
      <protection locked="1"/>
    </dxf>
  </rfmt>
  <rfmt sheetId="1" sqref="S74" start="0" length="0">
    <dxf>
      <font>
        <b val="0"/>
        <i val="0"/>
        <sz val="18"/>
      </font>
      <numFmt numFmtId="0" formatCode="General"/>
      <alignment horizontal="left" vertical="top" readingOrder="0"/>
      <protection locked="1"/>
    </dxf>
  </rfmt>
  <rfmt sheetId="1" sqref="S75" start="0" length="0">
    <dxf>
      <font>
        <b val="0"/>
        <i val="0"/>
        <sz val="18"/>
      </font>
      <numFmt numFmtId="0" formatCode="General"/>
      <alignment horizontal="left" vertical="top" readingOrder="0"/>
      <protection locked="1"/>
    </dxf>
  </rfmt>
  <rfmt sheetId="1" sqref="S76" start="0" length="0">
    <dxf>
      <font>
        <b val="0"/>
        <i val="0"/>
        <sz val="18"/>
      </font>
      <numFmt numFmtId="0" formatCode="General"/>
      <alignment horizontal="left" vertical="top" readingOrder="0"/>
      <protection locked="1"/>
    </dxf>
  </rfmt>
  <rfmt sheetId="1" sqref="S77" start="0" length="0">
    <dxf>
      <font>
        <b val="0"/>
        <i val="0"/>
        <sz val="18"/>
      </font>
      <numFmt numFmtId="0" formatCode="General"/>
      <alignment horizontal="left" vertical="top" readingOrder="0"/>
      <protection locked="1"/>
    </dxf>
  </rfmt>
  <rfmt sheetId="1" sqref="S78" start="0" length="0">
    <dxf>
      <font>
        <i/>
        <sz val="18"/>
      </font>
      <numFmt numFmtId="0" formatCode="General"/>
      <alignment horizontal="left" readingOrder="0"/>
      <protection locked="1"/>
    </dxf>
  </rfmt>
  <rfmt sheetId="1" sqref="S79" start="0" length="0">
    <dxf>
      <font>
        <sz val="18"/>
      </font>
      <numFmt numFmtId="0" formatCode="General"/>
      <alignment horizontal="left" vertical="top" readingOrder="0"/>
      <protection locked="1"/>
    </dxf>
  </rfmt>
  <rfmt sheetId="1" sqref="S80" start="0" length="0">
    <dxf>
      <font>
        <sz val="18"/>
      </font>
      <numFmt numFmtId="0" formatCode="General"/>
      <alignment horizontal="left" vertical="top" readingOrder="0"/>
      <protection locked="1"/>
    </dxf>
  </rfmt>
  <rfmt sheetId="1" sqref="S81" start="0" length="0">
    <dxf>
      <font>
        <sz val="18"/>
      </font>
      <numFmt numFmtId="0" formatCode="General"/>
      <alignment horizontal="left" vertical="top" readingOrder="0"/>
      <protection locked="1"/>
    </dxf>
  </rfmt>
  <rfmt sheetId="1" sqref="S82" start="0" length="0">
    <dxf>
      <font>
        <sz val="18"/>
      </font>
      <numFmt numFmtId="0" formatCode="General"/>
      <alignment horizontal="left" vertical="top" readingOrder="0"/>
      <protection locked="1"/>
    </dxf>
  </rfmt>
  <rfmt sheetId="1" sqref="S83" start="0" length="0">
    <dxf>
      <font>
        <sz val="18"/>
      </font>
      <numFmt numFmtId="0" formatCode="General"/>
      <alignment horizontal="left" vertical="top" readingOrder="0"/>
      <protection locked="1"/>
    </dxf>
  </rfmt>
  <rfmt sheetId="1" sqref="S84" start="0" length="0">
    <dxf>
      <font>
        <i/>
        <sz val="18"/>
      </font>
      <numFmt numFmtId="0" formatCode="General"/>
      <alignment horizontal="left" readingOrder="0"/>
      <protection locked="1"/>
    </dxf>
  </rfmt>
  <rfmt sheetId="1" sqref="S85" start="0" length="0">
    <dxf>
      <font>
        <sz val="18"/>
      </font>
      <numFmt numFmtId="0" formatCode="General"/>
      <alignment horizontal="left" vertical="top" readingOrder="0"/>
      <protection locked="1"/>
    </dxf>
  </rfmt>
  <rfmt sheetId="1" sqref="S86" start="0" length="0">
    <dxf>
      <font>
        <sz val="18"/>
      </font>
      <numFmt numFmtId="0" formatCode="General"/>
      <alignment horizontal="left" vertical="top" readingOrder="0"/>
      <protection locked="1"/>
    </dxf>
  </rfmt>
  <rfmt sheetId="1" sqref="S87" start="0" length="0">
    <dxf>
      <font>
        <sz val="18"/>
      </font>
      <numFmt numFmtId="0" formatCode="General"/>
      <alignment horizontal="left" vertical="top" readingOrder="0"/>
      <protection locked="1"/>
    </dxf>
  </rfmt>
  <rfmt sheetId="1" sqref="S88" start="0" length="0">
    <dxf>
      <font>
        <sz val="18"/>
      </font>
      <numFmt numFmtId="0" formatCode="General"/>
      <alignment horizontal="left" vertical="top" readingOrder="0"/>
      <protection locked="1"/>
    </dxf>
  </rfmt>
  <rfmt sheetId="1" sqref="S89" start="0" length="0">
    <dxf>
      <font>
        <sz val="18"/>
      </font>
      <numFmt numFmtId="0" formatCode="General"/>
      <alignment horizontal="left" vertical="top" readingOrder="0"/>
      <protection locked="1"/>
    </dxf>
  </rfmt>
  <rfmt sheetId="1" sqref="S90" start="0" length="0">
    <dxf>
      <numFmt numFmtId="0" formatCode="General"/>
      <alignment horizontal="left" readingOrder="0"/>
      <protection locked="1"/>
    </dxf>
  </rfmt>
  <rfmt sheetId="1" sqref="S91" start="0" length="0">
    <dxf>
      <numFmt numFmtId="0" formatCode="General"/>
      <alignment horizontal="left" vertical="top" readingOrder="0"/>
      <protection locked="1"/>
    </dxf>
  </rfmt>
  <rfmt sheetId="1" sqref="S92" start="0" length="0">
    <dxf>
      <numFmt numFmtId="0" formatCode="General"/>
      <alignment horizontal="left" vertical="top" readingOrder="0"/>
      <protection locked="1"/>
    </dxf>
  </rfmt>
  <rfmt sheetId="1" sqref="S93" start="0" length="0">
    <dxf>
      <numFmt numFmtId="0" formatCode="General"/>
      <alignment horizontal="left" vertical="top" readingOrder="0"/>
      <protection locked="1"/>
    </dxf>
  </rfmt>
  <rfmt sheetId="1" sqref="S94" start="0" length="0">
    <dxf>
      <numFmt numFmtId="0" formatCode="General"/>
      <alignment horizontal="left" vertical="top" readingOrder="0"/>
      <protection locked="1"/>
    </dxf>
  </rfmt>
  <rfmt sheetId="1" sqref="S95" start="0" length="0">
    <dxf>
      <numFmt numFmtId="0" formatCode="General"/>
      <alignment horizontal="left" vertical="top" readingOrder="0"/>
      <protection locked="1"/>
    </dxf>
  </rfmt>
  <rfmt sheetId="1" sqref="S96" start="0" length="0">
    <dxf>
      <font>
        <b/>
        <i/>
        <sz val="18"/>
      </font>
      <numFmt numFmtId="0" formatCode="General"/>
      <alignment horizontal="left" readingOrder="0"/>
      <protection locked="1"/>
    </dxf>
  </rfmt>
  <rfmt sheetId="1" sqref="S97" start="0" length="0">
    <dxf>
      <font>
        <sz val="18"/>
      </font>
      <numFmt numFmtId="0" formatCode="General"/>
      <alignment horizontal="left" vertical="top" readingOrder="0"/>
      <protection locked="1"/>
    </dxf>
  </rfmt>
  <rfmt sheetId="1" sqref="S98" start="0" length="0">
    <dxf>
      <font>
        <sz val="18"/>
      </font>
      <numFmt numFmtId="0" formatCode="General"/>
      <alignment horizontal="left" vertical="top" readingOrder="0"/>
      <protection locked="1"/>
    </dxf>
  </rfmt>
  <rfmt sheetId="1" sqref="S99" start="0" length="0">
    <dxf>
      <font>
        <sz val="18"/>
      </font>
      <numFmt numFmtId="0" formatCode="General"/>
      <alignment horizontal="left" vertical="top" readingOrder="0"/>
      <protection locked="1"/>
    </dxf>
  </rfmt>
  <rfmt sheetId="1" sqref="S100" start="0" length="0">
    <dxf>
      <font>
        <sz val="18"/>
      </font>
      <numFmt numFmtId="0" formatCode="General"/>
      <alignment horizontal="left" vertical="top" readingOrder="0"/>
      <protection locked="1"/>
    </dxf>
  </rfmt>
  <rfmt sheetId="1" sqref="S101" start="0" length="0">
    <dxf>
      <font>
        <sz val="18"/>
      </font>
      <numFmt numFmtId="0" formatCode="General"/>
      <alignment horizontal="left" vertical="top" readingOrder="0"/>
      <protection locked="1"/>
    </dxf>
  </rfmt>
  <rfmt sheetId="1" sqref="S102" start="0" length="0">
    <dxf>
      <font>
        <sz val="18"/>
      </font>
      <numFmt numFmtId="0" formatCode="General"/>
      <alignment horizontal="left" vertical="top" readingOrder="0"/>
      <protection locked="1"/>
    </dxf>
  </rfmt>
  <rfmt sheetId="1" sqref="S103" start="0" length="0">
    <dxf>
      <font>
        <sz val="18"/>
      </font>
      <numFmt numFmtId="0" formatCode="General"/>
      <alignment horizontal="left" vertical="top" readingOrder="0"/>
      <protection locked="1"/>
    </dxf>
  </rfmt>
  <rfmt sheetId="1" sqref="S104" start="0" length="0">
    <dxf>
      <font>
        <sz val="18"/>
      </font>
      <numFmt numFmtId="0" formatCode="General"/>
      <alignment horizontal="left" vertical="top" readingOrder="0"/>
      <protection locked="1"/>
    </dxf>
  </rfmt>
  <rfmt sheetId="1" sqref="S105" start="0" length="0">
    <dxf>
      <font>
        <sz val="18"/>
      </font>
      <numFmt numFmtId="0" formatCode="General"/>
      <alignment horizontal="left" vertical="top" readingOrder="0"/>
      <protection locked="1"/>
    </dxf>
  </rfmt>
  <rfmt sheetId="1" sqref="S106" start="0" length="0">
    <dxf>
      <font>
        <sz val="18"/>
      </font>
      <numFmt numFmtId="0" formatCode="General"/>
      <alignment horizontal="left" vertical="top" readingOrder="0"/>
      <protection locked="1"/>
    </dxf>
  </rfmt>
  <rfmt sheetId="1" sqref="S107" start="0" length="0">
    <dxf>
      <font>
        <sz val="18"/>
      </font>
      <numFmt numFmtId="0" formatCode="General"/>
      <alignment horizontal="left" vertical="top" readingOrder="0"/>
      <protection locked="1"/>
    </dxf>
  </rfmt>
  <rfmt sheetId="1" sqref="S108" start="0" length="0">
    <dxf>
      <font>
        <b val="0"/>
        <sz val="18"/>
      </font>
      <numFmt numFmtId="0" formatCode="General"/>
      <alignment horizontal="left" readingOrder="0"/>
      <protection locked="1"/>
    </dxf>
  </rfmt>
  <rfmt sheetId="1" sqref="S109" start="0" length="0">
    <dxf>
      <numFmt numFmtId="0" formatCode="General"/>
      <alignment horizontal="left" vertical="top" readingOrder="0"/>
      <protection locked="1"/>
    </dxf>
  </rfmt>
  <rfmt sheetId="1" sqref="S110" start="0" length="0">
    <dxf>
      <numFmt numFmtId="0" formatCode="General"/>
      <alignment horizontal="left" vertical="top" readingOrder="0"/>
      <protection locked="1"/>
    </dxf>
  </rfmt>
  <rfmt sheetId="1" sqref="S111" start="0" length="0">
    <dxf>
      <numFmt numFmtId="0" formatCode="General"/>
      <alignment horizontal="left" vertical="top" readingOrder="0"/>
      <protection locked="1"/>
    </dxf>
  </rfmt>
  <rfmt sheetId="1" sqref="S112" start="0" length="0">
    <dxf>
      <numFmt numFmtId="0" formatCode="General"/>
      <alignment horizontal="left" vertical="top" readingOrder="0"/>
      <protection locked="1"/>
    </dxf>
  </rfmt>
  <rfmt sheetId="1" sqref="S113" start="0" length="0">
    <dxf>
      <numFmt numFmtId="0" formatCode="General"/>
      <alignment horizontal="left" vertical="top" readingOrder="0"/>
      <protection locked="1"/>
    </dxf>
  </rfmt>
  <rfmt sheetId="1" sqref="S114" start="0" length="0">
    <dxf>
      <font>
        <i/>
        <sz val="18"/>
        <color auto="1"/>
      </font>
      <fill>
        <patternFill patternType="solid">
          <bgColor rgb="FF92D050"/>
        </patternFill>
      </fill>
      <alignment horizontal="left" readingOrder="0"/>
      <protection locked="1"/>
    </dxf>
  </rfmt>
  <rfmt sheetId="1" sqref="S115" start="0" length="0">
    <dxf>
      <font>
        <sz val="18"/>
        <color auto="1"/>
      </font>
      <alignment horizontal="left" vertical="top" readingOrder="0"/>
      <protection locked="1"/>
    </dxf>
  </rfmt>
  <rfmt sheetId="1" sqref="S116" start="0" length="0">
    <dxf>
      <font>
        <sz val="18"/>
        <color auto="1"/>
      </font>
      <alignment horizontal="left" vertical="top" readingOrder="0"/>
      <protection locked="1"/>
    </dxf>
  </rfmt>
  <rfmt sheetId="1" sqref="S117" start="0" length="0">
    <dxf>
      <font>
        <sz val="18"/>
        <color auto="1"/>
      </font>
      <alignment horizontal="left" vertical="top" readingOrder="0"/>
      <protection locked="1"/>
    </dxf>
  </rfmt>
  <rfmt sheetId="1" sqref="S118" start="0" length="0">
    <dxf>
      <font>
        <sz val="18"/>
        <color auto="1"/>
      </font>
      <alignment horizontal="left" vertical="top" readingOrder="0"/>
      <protection locked="1"/>
    </dxf>
  </rfmt>
  <rfmt sheetId="1" sqref="S119" start="0" length="0">
    <dxf>
      <font>
        <sz val="18"/>
        <color auto="1"/>
      </font>
      <alignment horizontal="left" vertical="top" readingOrder="0"/>
      <protection locked="1"/>
    </dxf>
  </rfmt>
  <rfmt sheetId="1" sqref="S120" start="0" length="0">
    <dxf>
      <font>
        <i/>
        <sz val="18"/>
        <color auto="1"/>
      </font>
      <fill>
        <patternFill patternType="solid">
          <bgColor rgb="FF92D050"/>
        </patternFill>
      </fill>
      <alignment horizontal="left" readingOrder="0"/>
      <protection locked="1"/>
    </dxf>
  </rfmt>
  <rfmt sheetId="1" sqref="S121" start="0" length="0">
    <dxf>
      <font>
        <sz val="18"/>
        <color auto="1"/>
      </font>
      <alignment horizontal="left" vertical="top" readingOrder="0"/>
      <protection locked="1"/>
    </dxf>
  </rfmt>
  <rfmt sheetId="1" sqref="S122" start="0" length="0">
    <dxf>
      <font>
        <sz val="18"/>
        <color auto="1"/>
      </font>
      <alignment horizontal="left" vertical="top" readingOrder="0"/>
      <protection locked="1"/>
    </dxf>
  </rfmt>
  <rfmt sheetId="1" sqref="S123" start="0" length="0">
    <dxf>
      <font>
        <sz val="18"/>
        <color auto="1"/>
      </font>
      <alignment horizontal="left" vertical="top" readingOrder="0"/>
      <protection locked="1"/>
    </dxf>
  </rfmt>
  <rfmt sheetId="1" sqref="S124" start="0" length="0">
    <dxf>
      <font>
        <sz val="18"/>
        <color auto="1"/>
      </font>
      <alignment horizontal="left" vertical="top" readingOrder="0"/>
      <protection locked="1"/>
    </dxf>
  </rfmt>
  <rfmt sheetId="1" sqref="S125" start="0" length="0">
    <dxf>
      <font>
        <sz val="18"/>
        <color auto="1"/>
      </font>
      <alignment horizontal="left" vertical="top" readingOrder="0"/>
      <protection locked="1"/>
    </dxf>
  </rfmt>
  <rfmt sheetId="1" sqref="S126" start="0" length="0">
    <dxf>
      <font>
        <b/>
        <sz val="18"/>
        <color auto="1"/>
      </font>
      <fill>
        <patternFill patternType="solid">
          <bgColor rgb="FF92D050"/>
        </patternFill>
      </fill>
      <alignment horizontal="left" readingOrder="0"/>
      <protection locked="1"/>
    </dxf>
  </rfmt>
  <rfmt sheetId="1" sqref="S127" start="0" length="0">
    <dxf>
      <font>
        <sz val="18"/>
        <color auto="1"/>
      </font>
      <alignment horizontal="left" vertical="top" readingOrder="0"/>
      <protection locked="1"/>
    </dxf>
  </rfmt>
  <rfmt sheetId="1" sqref="S128" start="0" length="0">
    <dxf>
      <font>
        <sz val="18"/>
        <color auto="1"/>
      </font>
      <alignment horizontal="left" vertical="top" readingOrder="0"/>
      <protection locked="1"/>
    </dxf>
  </rfmt>
  <rfmt sheetId="1" sqref="S129" start="0" length="0">
    <dxf>
      <font>
        <sz val="18"/>
        <color auto="1"/>
      </font>
      <alignment horizontal="left" vertical="top" readingOrder="0"/>
      <protection locked="1"/>
    </dxf>
  </rfmt>
  <rfmt sheetId="1" sqref="S130" start="0" length="0">
    <dxf>
      <font>
        <sz val="18"/>
        <color auto="1"/>
      </font>
      <alignment horizontal="left" vertical="top" readingOrder="0"/>
      <protection locked="1"/>
    </dxf>
  </rfmt>
  <rfmt sheetId="1" sqref="S131" start="0" length="0">
    <dxf>
      <font>
        <sz val="18"/>
        <color auto="1"/>
      </font>
      <alignment horizontal="left" vertical="top" readingOrder="0"/>
      <protection locked="1"/>
    </dxf>
  </rfmt>
  <rfmt sheetId="1" sqref="S132" start="0" length="0">
    <dxf>
      <font>
        <b/>
        <i/>
        <sz val="18"/>
      </font>
      <alignment horizontal="left" readingOrder="0"/>
      <protection locked="1"/>
    </dxf>
  </rfmt>
  <rfmt sheetId="1" sqref="S133" start="0" length="0">
    <dxf>
      <font>
        <sz val="18"/>
      </font>
      <alignment horizontal="left" vertical="top" readingOrder="0"/>
      <protection locked="1"/>
    </dxf>
  </rfmt>
  <rfmt sheetId="1" sqref="S134" start="0" length="0">
    <dxf>
      <font>
        <sz val="18"/>
      </font>
      <alignment horizontal="left" vertical="top" readingOrder="0"/>
      <protection locked="1"/>
    </dxf>
  </rfmt>
  <rfmt sheetId="1" sqref="S135" start="0" length="0">
    <dxf>
      <font>
        <sz val="18"/>
      </font>
      <alignment horizontal="left" vertical="top" readingOrder="0"/>
      <protection locked="1"/>
    </dxf>
  </rfmt>
  <rfmt sheetId="1" sqref="S136" start="0" length="0">
    <dxf>
      <font>
        <sz val="18"/>
      </font>
      <alignment horizontal="left" vertical="top" readingOrder="0"/>
      <protection locked="1"/>
    </dxf>
  </rfmt>
  <rfmt sheetId="1" sqref="S137" start="0" length="0">
    <dxf>
      <font>
        <sz val="18"/>
      </font>
      <alignment horizontal="left" vertical="top" readingOrder="0"/>
      <protection locked="1"/>
    </dxf>
  </rfmt>
  <rfmt sheetId="1" sqref="S138" start="0" length="0">
    <dxf>
      <font>
        <b/>
        <i/>
        <sz val="18"/>
      </font>
      <numFmt numFmtId="0" formatCode="General"/>
      <fill>
        <patternFill patternType="none">
          <bgColor indexed="65"/>
        </patternFill>
      </fill>
      <alignment horizontal="left" readingOrder="0"/>
      <protection locked="1"/>
    </dxf>
  </rfmt>
  <rfmt sheetId="1" sqref="S139" start="0" length="0">
    <dxf>
      <numFmt numFmtId="0" formatCode="General"/>
      <alignment horizontal="left" vertical="top" readingOrder="0"/>
      <protection locked="1"/>
    </dxf>
  </rfmt>
  <rfmt sheetId="1" sqref="S140" start="0" length="0">
    <dxf>
      <numFmt numFmtId="0" formatCode="General"/>
      <alignment horizontal="left" vertical="top" readingOrder="0"/>
      <protection locked="1"/>
    </dxf>
  </rfmt>
  <rfmt sheetId="1" sqref="S141" start="0" length="0">
    <dxf>
      <numFmt numFmtId="0" formatCode="General"/>
      <alignment horizontal="left" vertical="top" readingOrder="0"/>
      <protection locked="1"/>
    </dxf>
  </rfmt>
  <rfmt sheetId="1" sqref="S142" start="0" length="0">
    <dxf>
      <numFmt numFmtId="0" formatCode="General"/>
      <alignment horizontal="left" vertical="top" readingOrder="0"/>
      <protection locked="1"/>
    </dxf>
  </rfmt>
  <rfmt sheetId="1" sqref="S143" start="0" length="0">
    <dxf>
      <numFmt numFmtId="0" formatCode="General"/>
      <alignment horizontal="left" vertical="top" readingOrder="0"/>
      <protection locked="1"/>
    </dxf>
  </rfmt>
  <rfmt sheetId="1" sqref="S144" start="0" length="0">
    <dxf>
      <font>
        <i/>
        <sz val="20"/>
      </font>
      <fill>
        <patternFill patternType="none">
          <bgColor indexed="65"/>
        </patternFill>
      </fill>
      <alignment horizontal="left" readingOrder="0"/>
      <protection locked="1"/>
    </dxf>
  </rfmt>
  <rfmt sheetId="1" sqref="S145" start="0" length="0">
    <dxf>
      <font>
        <i/>
        <sz val="20"/>
      </font>
      <fill>
        <patternFill patternType="none">
          <bgColor indexed="65"/>
        </patternFill>
      </fill>
      <alignment horizontal="left" readingOrder="0"/>
      <protection locked="1"/>
    </dxf>
  </rfmt>
  <rfmt sheetId="1" sqref="S146" start="0" length="0">
    <dxf>
      <fill>
        <patternFill patternType="none">
          <bgColor indexed="65"/>
        </patternFill>
      </fill>
      <alignment horizontal="left" vertical="top" readingOrder="0"/>
      <protection locked="1"/>
    </dxf>
  </rfmt>
  <rfmt sheetId="1" sqref="S147" start="0" length="0">
    <dxf>
      <fill>
        <patternFill patternType="none">
          <bgColor indexed="65"/>
        </patternFill>
      </fill>
      <alignment horizontal="left" vertical="top" readingOrder="0"/>
      <protection locked="1"/>
    </dxf>
  </rfmt>
  <rfmt sheetId="1" sqref="S148" start="0" length="0">
    <dxf>
      <fill>
        <patternFill patternType="none">
          <bgColor indexed="65"/>
        </patternFill>
      </fill>
      <alignment horizontal="left" vertical="top" readingOrder="0"/>
      <protection locked="1"/>
    </dxf>
  </rfmt>
  <rfmt sheetId="1" sqref="S149" start="0" length="0">
    <dxf>
      <fill>
        <patternFill patternType="none">
          <bgColor indexed="65"/>
        </patternFill>
      </fill>
      <alignment horizontal="left" vertical="top" readingOrder="0"/>
      <protection locked="1"/>
    </dxf>
  </rfmt>
  <rfmt sheetId="1" sqref="S150" start="0" length="0">
    <dxf>
      <fill>
        <patternFill patternType="none">
          <bgColor indexed="65"/>
        </patternFill>
      </fill>
      <alignment horizontal="left" vertical="top" readingOrder="0"/>
      <protection locked="1"/>
    </dxf>
  </rfmt>
  <rfmt sheetId="1" sqref="S151" start="0" length="0">
    <dxf>
      <font>
        <i/>
        <sz val="20"/>
        <color rgb="FFFF0000"/>
      </font>
      <alignment horizontal="left" vertical="center" readingOrder="0"/>
      <protection locked="1"/>
    </dxf>
  </rfmt>
  <rfmt sheetId="1" sqref="S152" start="0" length="0">
    <dxf>
      <font>
        <i/>
        <sz val="20"/>
        <color auto="1"/>
      </font>
      <alignment horizontal="left" vertical="center" readingOrder="0"/>
      <protection locked="1"/>
    </dxf>
  </rfmt>
  <rfmt sheetId="1" sqref="S153" start="0" length="0">
    <dxf>
      <font>
        <sz val="20"/>
        <color auto="1"/>
      </font>
      <alignment horizontal="left" readingOrder="0"/>
      <protection locked="1"/>
    </dxf>
  </rfmt>
  <rfmt sheetId="1" sqref="S154" start="0" length="0">
    <dxf>
      <font>
        <sz val="20"/>
        <color auto="1"/>
      </font>
      <alignment horizontal="left" readingOrder="0"/>
      <protection locked="1"/>
    </dxf>
  </rfmt>
  <rfmt sheetId="1" sqref="S155" start="0" length="0">
    <dxf>
      <font>
        <sz val="20"/>
        <color auto="1"/>
      </font>
      <alignment horizontal="left" readingOrder="0"/>
      <protection locked="1"/>
    </dxf>
  </rfmt>
  <rfmt sheetId="1" sqref="S156" start="0" length="0">
    <dxf>
      <font>
        <sz val="20"/>
        <color auto="1"/>
      </font>
      <alignment horizontal="left" readingOrder="0"/>
      <protection locked="1"/>
    </dxf>
  </rfmt>
  <rfmt sheetId="1" sqref="S157" start="0" length="0">
    <dxf>
      <font>
        <sz val="20"/>
        <color auto="1"/>
      </font>
      <alignment horizontal="left" readingOrder="0"/>
      <protection locked="1"/>
    </dxf>
  </rfmt>
  <rfmt sheetId="1" sqref="S158" start="0" length="0">
    <dxf>
      <font>
        <i/>
        <sz val="20"/>
      </font>
      <alignment horizontal="left" vertical="center" readingOrder="0"/>
      <protection locked="1"/>
    </dxf>
  </rfmt>
  <rfmt sheetId="1" sqref="S159" start="0" length="0">
    <dxf>
      <font>
        <i/>
        <sz val="20"/>
      </font>
      <alignment horizontal="left" vertical="center" readingOrder="0"/>
      <protection locked="1"/>
    </dxf>
  </rfmt>
  <rfmt sheetId="1" sqref="S160" start="0" length="0">
    <dxf>
      <font>
        <i/>
        <sz val="20"/>
      </font>
      <alignment horizontal="left" vertical="center" readingOrder="0"/>
      <protection locked="1"/>
    </dxf>
  </rfmt>
  <rfmt sheetId="1" sqref="S161" start="0" length="0">
    <dxf>
      <font>
        <i/>
        <sz val="20"/>
      </font>
      <alignment horizontal="left" vertical="center" readingOrder="0"/>
      <protection locked="1"/>
    </dxf>
  </rfmt>
  <rfmt sheetId="1" sqref="S162" start="0" length="0">
    <dxf>
      <font>
        <i/>
        <sz val="20"/>
      </font>
      <alignment horizontal="left" vertical="center" readingOrder="0"/>
      <protection locked="1"/>
    </dxf>
  </rfmt>
  <rfmt sheetId="1" sqref="S163" start="0" length="0">
    <dxf>
      <font>
        <i/>
        <sz val="20"/>
      </font>
      <alignment horizontal="left" vertical="center" readingOrder="0"/>
      <protection locked="1"/>
    </dxf>
  </rfmt>
  <rfmt sheetId="1" sqref="S164" start="0" length="0">
    <dxf>
      <font>
        <b/>
        <i/>
        <sz val="20"/>
      </font>
      <alignment horizontal="left" vertical="center" readingOrder="0"/>
      <protection locked="1"/>
    </dxf>
  </rfmt>
  <rfmt sheetId="1" sqref="S165" start="0" length="0">
    <dxf>
      <font>
        <b/>
        <i/>
        <sz val="20"/>
      </font>
      <alignment horizontal="left" vertical="center" readingOrder="0"/>
      <protection locked="1"/>
    </dxf>
  </rfmt>
  <rfmt sheetId="1" sqref="S166" start="0" length="0">
    <dxf>
      <font>
        <b/>
        <i/>
        <sz val="20"/>
      </font>
      <alignment horizontal="left" vertical="center" readingOrder="0"/>
      <protection locked="1"/>
    </dxf>
  </rfmt>
  <rfmt sheetId="1" sqref="S167" start="0" length="0">
    <dxf>
      <font>
        <b/>
        <i/>
        <sz val="20"/>
      </font>
      <alignment horizontal="left" vertical="center" readingOrder="0"/>
      <protection locked="1"/>
    </dxf>
  </rfmt>
  <rfmt sheetId="1" sqref="S168" start="0" length="0">
    <dxf>
      <font>
        <b/>
        <i/>
        <sz val="20"/>
      </font>
      <alignment horizontal="left" vertical="center" readingOrder="0"/>
      <protection locked="1"/>
    </dxf>
  </rfmt>
  <rfmt sheetId="1" sqref="S169" start="0" length="0">
    <dxf>
      <font>
        <b/>
        <i/>
        <sz val="20"/>
      </font>
      <alignment horizontal="left" vertical="center" readingOrder="0"/>
      <protection locked="1"/>
    </dxf>
  </rfmt>
  <rfmt sheetId="1" sqref="S170" start="0" length="0">
    <dxf>
      <font>
        <i/>
        <sz val="20"/>
      </font>
      <fill>
        <patternFill patternType="solid">
          <bgColor rgb="FF92D050"/>
        </patternFill>
      </fill>
      <alignment horizontal="left" vertical="center" readingOrder="0"/>
      <protection locked="1"/>
    </dxf>
  </rfmt>
  <rfmt sheetId="1" sqref="S171" start="0" length="0">
    <dxf>
      <alignment horizontal="left" readingOrder="0"/>
      <protection locked="1"/>
    </dxf>
  </rfmt>
  <rfmt sheetId="1" sqref="S172" start="0" length="0">
    <dxf>
      <alignment horizontal="left" readingOrder="0"/>
      <protection locked="1"/>
    </dxf>
  </rfmt>
  <rfmt sheetId="1" sqref="S173" start="0" length="0">
    <dxf>
      <alignment horizontal="left" readingOrder="0"/>
      <protection locked="1"/>
    </dxf>
  </rfmt>
  <rfmt sheetId="1" sqref="S174" start="0" length="0">
    <dxf>
      <alignment horizontal="left" readingOrder="0"/>
      <protection locked="1"/>
    </dxf>
  </rfmt>
  <rfmt sheetId="1" sqref="S175" start="0" length="0">
    <dxf>
      <alignment horizontal="left" readingOrder="0"/>
      <protection locked="1"/>
    </dxf>
  </rfmt>
  <rfmt sheetId="1" sqref="S176" start="0" length="0">
    <dxf>
      <font>
        <i/>
        <sz val="20"/>
      </font>
      <alignment horizontal="left" vertical="top" readingOrder="0"/>
      <protection locked="1"/>
    </dxf>
  </rfmt>
  <rfmt sheetId="1" sqref="S177" start="0" length="0">
    <dxf>
      <font>
        <sz val="12"/>
        <color theme="1"/>
        <name val="Times New Roman"/>
        <scheme val="none"/>
      </font>
      <alignment horizontal="general" vertical="bottom" wrapText="0" readingOrder="0"/>
      <protection locked="1"/>
    </dxf>
  </rfmt>
  <rfmt sheetId="1" sqref="S178" start="0" length="0">
    <dxf>
      <font>
        <sz val="12"/>
        <color theme="1"/>
        <name val="Times New Roman"/>
        <scheme val="none"/>
      </font>
      <alignment horizontal="general" vertical="bottom" wrapText="0" readingOrder="0"/>
      <protection locked="1"/>
    </dxf>
  </rfmt>
  <rfmt sheetId="1" sqref="S179" start="0" length="0">
    <dxf>
      <font>
        <sz val="12"/>
        <color theme="1"/>
        <name val="Times New Roman"/>
        <scheme val="none"/>
      </font>
      <alignment horizontal="general" vertical="bottom" wrapText="0" readingOrder="0"/>
      <protection locked="1"/>
    </dxf>
  </rfmt>
  <rfmt sheetId="1" sqref="S180" start="0" length="0">
    <dxf>
      <font>
        <sz val="12"/>
        <color theme="1"/>
        <name val="Times New Roman"/>
        <scheme val="none"/>
      </font>
      <alignment horizontal="general" vertical="bottom" wrapText="0" readingOrder="0"/>
      <protection locked="1"/>
    </dxf>
  </rfmt>
  <rfmt sheetId="1" sqref="S181" start="0" length="0">
    <dxf>
      <font>
        <sz val="12"/>
        <color theme="1"/>
        <name val="Times New Roman"/>
        <scheme val="none"/>
      </font>
      <alignment horizontal="general" vertical="bottom" wrapText="0" readingOrder="0"/>
      <protection locked="1"/>
    </dxf>
  </rfmt>
  <rfmt sheetId="1" sqref="S182" start="0" length="0">
    <dxf>
      <font>
        <sz val="12"/>
        <color theme="1"/>
        <name val="Times New Roman"/>
        <scheme val="none"/>
      </font>
      <alignment horizontal="general" vertical="bottom" wrapText="0" readingOrder="0"/>
      <protection locked="1"/>
    </dxf>
  </rfmt>
  <rfmt sheetId="1" sqref="S183" start="0" length="0">
    <dxf>
      <font>
        <b/>
        <i/>
        <sz val="20"/>
      </font>
      <alignment horizontal="left" vertical="top" readingOrder="0"/>
      <protection locked="1"/>
    </dxf>
  </rfmt>
  <rfmt sheetId="1" sqref="S184" start="0" length="0">
    <dxf>
      <font>
        <i/>
        <sz val="20"/>
      </font>
      <alignment horizontal="left" readingOrder="0"/>
      <protection locked="1"/>
    </dxf>
  </rfmt>
  <rfmt sheetId="1" sqref="S185" start="0" length="0">
    <dxf>
      <alignment horizontal="left" readingOrder="0"/>
      <protection locked="1"/>
    </dxf>
  </rfmt>
  <rfmt sheetId="1" sqref="S186" start="0" length="0">
    <dxf>
      <alignment horizontal="left" readingOrder="0"/>
      <protection locked="1"/>
    </dxf>
  </rfmt>
  <rfmt sheetId="1" sqref="S187" start="0" length="0">
    <dxf>
      <alignment horizontal="left" readingOrder="0"/>
      <protection locked="1"/>
    </dxf>
  </rfmt>
  <rfmt sheetId="1" sqref="S188" start="0" length="0">
    <dxf>
      <alignment horizontal="left" readingOrder="0"/>
      <protection locked="1"/>
    </dxf>
  </rfmt>
  <rfmt sheetId="1" sqref="S189" start="0" length="0">
    <dxf>
      <alignment horizontal="left" readingOrder="0"/>
      <protection locked="1"/>
    </dxf>
  </rfmt>
  <rfmt sheetId="1" sqref="S190" start="0" length="0">
    <dxf>
      <font>
        <b/>
        <sz val="20"/>
      </font>
      <alignment horizontal="left" readingOrder="0"/>
      <protection locked="1"/>
    </dxf>
  </rfmt>
  <rfmt sheetId="1" sqref="S191" start="0" length="0">
    <dxf>
      <font>
        <b/>
        <sz val="20"/>
      </font>
      <alignment horizontal="left" readingOrder="0"/>
      <protection locked="1"/>
    </dxf>
  </rfmt>
  <rfmt sheetId="1" sqref="S192" start="0" length="0">
    <dxf>
      <font>
        <b/>
        <sz val="20"/>
      </font>
      <alignment horizontal="left" readingOrder="0"/>
      <protection locked="1"/>
    </dxf>
  </rfmt>
  <rfmt sheetId="1" sqref="S193" start="0" length="0">
    <dxf>
      <font>
        <sz val="12"/>
        <color theme="1"/>
        <name val="Times New Roman"/>
        <scheme val="none"/>
      </font>
      <alignment horizontal="general" vertical="bottom" wrapText="0" readingOrder="0"/>
      <protection locked="1"/>
    </dxf>
  </rfmt>
  <rfmt sheetId="1" sqref="S194" start="0" length="0">
    <dxf>
      <font>
        <sz val="12"/>
        <color theme="1"/>
        <name val="Times New Roman"/>
        <scheme val="none"/>
      </font>
      <alignment horizontal="general" vertical="bottom" wrapText="0" readingOrder="0"/>
      <protection locked="1"/>
    </dxf>
  </rfmt>
  <rfmt sheetId="1" sqref="S195" start="0" length="0">
    <dxf>
      <font>
        <sz val="12"/>
        <color theme="1"/>
        <name val="Times New Roman"/>
        <scheme val="none"/>
      </font>
      <alignment horizontal="general" vertical="bottom" wrapText="0" readingOrder="0"/>
    </dxf>
  </rfmt>
  <rfmt sheetId="1" sqref="S196" start="0" length="0">
    <dxf>
      <font>
        <sz val="12"/>
        <color theme="1"/>
        <name val="Times New Roman"/>
        <scheme val="none"/>
      </font>
      <alignment horizontal="general" vertical="bottom" wrapText="0" readingOrder="0"/>
    </dxf>
  </rfmt>
  <rfmt sheetId="1" sqref="S197" start="0" length="0">
    <dxf>
      <font>
        <sz val="12"/>
        <color theme="1"/>
        <name val="Times New Roman"/>
        <scheme val="none"/>
      </font>
      <alignment horizontal="general" vertical="bottom" wrapText="0" readingOrder="0"/>
    </dxf>
  </rfmt>
  <rfmt sheetId="1" sqref="S198" start="0" length="0">
    <dxf>
      <font>
        <sz val="12"/>
        <color theme="1"/>
        <name val="Times New Roman"/>
        <scheme val="none"/>
      </font>
      <alignment horizontal="general" vertical="bottom" wrapText="0" readingOrder="0"/>
    </dxf>
  </rfmt>
  <rfmt sheetId="1" sqref="S199" start="0" length="0">
    <dxf>
      <font>
        <sz val="12"/>
        <color theme="1"/>
        <name val="Times New Roman"/>
        <scheme val="none"/>
      </font>
      <alignment horizontal="general" vertical="bottom" wrapText="0" readingOrder="0"/>
    </dxf>
  </rfmt>
  <rfmt sheetId="1" sqref="S200" start="0" length="0">
    <dxf>
      <font>
        <sz val="12"/>
        <color theme="1"/>
        <name val="Times New Roman"/>
        <scheme val="none"/>
      </font>
      <alignment horizontal="general" vertical="bottom" wrapText="0" readingOrder="0"/>
    </dxf>
  </rfmt>
  <rfmt sheetId="1" sqref="S201" start="0" length="0">
    <dxf>
      <font>
        <sz val="12"/>
        <color theme="1"/>
        <name val="Times New Roman"/>
        <scheme val="none"/>
      </font>
      <alignment horizontal="general" vertical="bottom" wrapText="0" readingOrder="0"/>
    </dxf>
  </rfmt>
  <rfmt sheetId="1" sqref="S202" start="0" length="0">
    <dxf>
      <font>
        <sz val="12"/>
        <color theme="1"/>
        <name val="Times New Roman"/>
        <scheme val="none"/>
      </font>
      <alignment horizontal="general" vertical="bottom" wrapText="0" readingOrder="0"/>
    </dxf>
  </rfmt>
  <rfmt sheetId="1" sqref="S203" start="0" length="0">
    <dxf>
      <font>
        <sz val="12"/>
        <color theme="1"/>
        <name val="Times New Roman"/>
        <scheme val="none"/>
      </font>
      <alignment horizontal="general" vertical="bottom" wrapText="0" readingOrder="0"/>
    </dxf>
  </rfmt>
  <rfmt sheetId="1" sqref="S204" start="0" length="0">
    <dxf>
      <font>
        <sz val="12"/>
        <color theme="1"/>
        <name val="Times New Roman"/>
        <scheme val="none"/>
      </font>
      <alignment horizontal="general" vertical="bottom" wrapText="0" readingOrder="0"/>
    </dxf>
  </rfmt>
  <rfmt sheetId="1" sqref="S205" start="0" length="0">
    <dxf>
      <font>
        <sz val="12"/>
        <color theme="1"/>
        <name val="Times New Roman"/>
        <scheme val="none"/>
      </font>
      <alignment horizontal="general" vertical="bottom" wrapText="0" readingOrder="0"/>
    </dxf>
  </rfmt>
  <rfmt sheetId="1" sqref="S206" start="0" length="0">
    <dxf>
      <font>
        <sz val="12"/>
        <color theme="1"/>
        <name val="Times New Roman"/>
        <scheme val="none"/>
      </font>
      <alignment horizontal="general" vertical="bottom" wrapText="0" readingOrder="0"/>
    </dxf>
  </rfmt>
  <rfmt sheetId="1" sqref="S207" start="0" length="0">
    <dxf>
      <font>
        <sz val="12"/>
        <color theme="1"/>
        <name val="Times New Roman"/>
        <scheme val="none"/>
      </font>
      <alignment horizontal="general" vertical="bottom" wrapText="0" readingOrder="0"/>
    </dxf>
  </rfmt>
  <rfmt sheetId="1" sqref="S208" start="0" length="0">
    <dxf>
      <font>
        <sz val="12"/>
        <color theme="1"/>
        <name val="Times New Roman"/>
        <scheme val="none"/>
      </font>
      <alignment horizontal="general" vertical="bottom" wrapText="0" readingOrder="0"/>
    </dxf>
  </rfmt>
  <rfmt sheetId="1" sqref="S209" start="0" length="0">
    <dxf>
      <font>
        <sz val="12"/>
        <color theme="1"/>
        <name val="Times New Roman"/>
        <scheme val="none"/>
      </font>
      <alignment horizontal="general" vertical="bottom" wrapText="0" readingOrder="0"/>
    </dxf>
  </rfmt>
  <rfmt sheetId="1" sqref="S210" start="0" length="0">
    <dxf>
      <font>
        <sz val="12"/>
        <color theme="1"/>
        <name val="Times New Roman"/>
        <scheme val="none"/>
      </font>
      <alignment horizontal="general" vertical="bottom" wrapText="0" readingOrder="0"/>
    </dxf>
  </rfmt>
  <rfmt sheetId="1" sqref="S211" start="0" length="0">
    <dxf>
      <font>
        <sz val="12"/>
        <color theme="1"/>
        <name val="Times New Roman"/>
        <scheme val="none"/>
      </font>
      <alignment horizontal="general" vertical="bottom" wrapText="0" readingOrder="0"/>
    </dxf>
  </rfmt>
  <rfmt sheetId="1" sqref="S212" start="0" length="0">
    <dxf>
      <font>
        <sz val="12"/>
        <color theme="1"/>
        <name val="Times New Roman"/>
        <scheme val="none"/>
      </font>
      <alignment horizontal="general" vertical="bottom" wrapText="0" readingOrder="0"/>
    </dxf>
  </rfmt>
  <rfmt sheetId="1" sqref="S213" start="0" length="0">
    <dxf>
      <font>
        <sz val="12"/>
        <color theme="1"/>
        <name val="Times New Roman"/>
        <scheme val="none"/>
      </font>
      <alignment horizontal="general" vertical="bottom" wrapText="0" readingOrder="0"/>
    </dxf>
  </rfmt>
  <rfmt sheetId="1" sqref="S214" start="0" length="0">
    <dxf>
      <font>
        <sz val="12"/>
        <color theme="1"/>
        <name val="Times New Roman"/>
        <scheme val="none"/>
      </font>
      <alignment horizontal="general" vertical="bottom" wrapText="0" readingOrder="0"/>
    </dxf>
  </rfmt>
  <rfmt sheetId="1" sqref="S215" start="0" length="0">
    <dxf>
      <font>
        <sz val="12"/>
        <color theme="1"/>
        <name val="Times New Roman"/>
        <scheme val="none"/>
      </font>
      <alignment horizontal="general" vertical="bottom" wrapText="0" readingOrder="0"/>
    </dxf>
  </rfmt>
  <rfmt sheetId="1" sqref="S216" start="0" length="0">
    <dxf>
      <font>
        <sz val="12"/>
        <color theme="1"/>
        <name val="Times New Roman"/>
        <scheme val="none"/>
      </font>
      <alignment horizontal="general" vertical="bottom" wrapText="0" readingOrder="0"/>
    </dxf>
  </rfmt>
  <rfmt sheetId="1" sqref="S217" start="0" length="0">
    <dxf>
      <font>
        <sz val="12"/>
        <color theme="1"/>
        <name val="Times New Roman"/>
        <scheme val="none"/>
      </font>
      <alignment horizontal="general" vertical="bottom" wrapText="0" readingOrder="0"/>
    </dxf>
  </rfmt>
  <rfmt sheetId="1" sqref="S218" start="0" length="0">
    <dxf>
      <font>
        <sz val="12"/>
        <color theme="1"/>
        <name val="Times New Roman"/>
        <scheme val="none"/>
      </font>
      <alignment horizontal="general" vertical="bottom" wrapText="0" readingOrder="0"/>
    </dxf>
  </rfmt>
  <rfmt sheetId="1" sqref="S219" start="0" length="0">
    <dxf>
      <font>
        <sz val="12"/>
        <color theme="1"/>
        <name val="Times New Roman"/>
        <scheme val="none"/>
      </font>
      <alignment horizontal="general" vertical="bottom" wrapText="0" readingOrder="0"/>
    </dxf>
  </rfmt>
  <rfmt sheetId="1" sqref="S220" start="0" length="0">
    <dxf>
      <font>
        <sz val="12"/>
        <color theme="1"/>
        <name val="Times New Roman"/>
        <scheme val="none"/>
      </font>
      <alignment horizontal="general" vertical="bottom" wrapText="0" readingOrder="0"/>
    </dxf>
  </rfmt>
  <rfmt sheetId="1" sqref="S221" start="0" length="0">
    <dxf>
      <font>
        <sz val="12"/>
        <color theme="1"/>
        <name val="Times New Roman"/>
        <scheme val="none"/>
      </font>
      <alignment horizontal="general" vertical="bottom" wrapText="0" readingOrder="0"/>
    </dxf>
  </rfmt>
  <rfmt sheetId="1" sqref="S222" start="0" length="0">
    <dxf>
      <font>
        <sz val="12"/>
        <color theme="1"/>
        <name val="Times New Roman"/>
        <scheme val="none"/>
      </font>
      <alignment horizontal="general" vertical="bottom" wrapText="0" readingOrder="0"/>
    </dxf>
  </rfmt>
  <rfmt sheetId="1" sqref="S223" start="0" length="0">
    <dxf>
      <font>
        <sz val="12"/>
        <color theme="1"/>
        <name val="Times New Roman"/>
        <scheme val="none"/>
      </font>
      <alignment horizontal="general" vertical="bottom" wrapText="0" readingOrder="0"/>
    </dxf>
  </rfmt>
  <rfmt sheetId="1" sqref="S224" start="0" length="0">
    <dxf>
      <font>
        <sz val="12"/>
        <color theme="1"/>
        <name val="Times New Roman"/>
        <scheme val="none"/>
      </font>
      <alignment horizontal="general" vertical="bottom" wrapText="0" readingOrder="0"/>
    </dxf>
  </rfmt>
  <rfmt sheetId="1" sqref="S225" start="0" length="0">
    <dxf>
      <font>
        <sz val="12"/>
        <color theme="1"/>
        <name val="Times New Roman"/>
        <scheme val="none"/>
      </font>
      <alignment horizontal="general" vertical="bottom" wrapText="0" readingOrder="0"/>
    </dxf>
  </rfmt>
  <rfmt sheetId="1" sqref="S226" start="0" length="0">
    <dxf>
      <font>
        <sz val="12"/>
        <color theme="1"/>
        <name val="Times New Roman"/>
        <scheme val="none"/>
      </font>
      <alignment horizontal="general" vertical="bottom" wrapText="0" readingOrder="0"/>
    </dxf>
  </rfmt>
  <rfmt sheetId="1" sqref="S227" start="0" length="0">
    <dxf>
      <font>
        <sz val="12"/>
        <color theme="1"/>
        <name val="Times New Roman"/>
        <scheme val="none"/>
      </font>
      <alignment horizontal="general" vertical="bottom" wrapText="0" readingOrder="0"/>
    </dxf>
  </rfmt>
  <rfmt sheetId="1" sqref="S228" start="0" length="0">
    <dxf>
      <font>
        <sz val="12"/>
        <color theme="1"/>
        <name val="Times New Roman"/>
        <scheme val="none"/>
      </font>
      <alignment horizontal="general" vertical="bottom" wrapText="0" readingOrder="0"/>
    </dxf>
  </rfmt>
  <rfmt sheetId="1" sqref="S229" start="0" length="0">
    <dxf>
      <font>
        <sz val="12"/>
        <color theme="1"/>
        <name val="Times New Roman"/>
        <scheme val="none"/>
      </font>
      <alignment horizontal="general" vertical="bottom" wrapText="0" readingOrder="0"/>
    </dxf>
  </rfmt>
  <rfmt sheetId="1" sqref="S230" start="0" length="0">
    <dxf>
      <font>
        <sz val="12"/>
        <color theme="1"/>
        <name val="Times New Roman"/>
        <scheme val="none"/>
      </font>
      <alignment horizontal="general" vertical="bottom" wrapText="0" readingOrder="0"/>
    </dxf>
  </rfmt>
  <rfmt sheetId="1" sqref="S231" start="0" length="0">
    <dxf>
      <font>
        <sz val="12"/>
        <color theme="1"/>
        <name val="Times New Roman"/>
        <scheme val="none"/>
      </font>
      <alignment horizontal="general" vertical="bottom" wrapText="0" readingOrder="0"/>
    </dxf>
  </rfmt>
  <rfmt sheetId="1" sqref="S232" start="0" length="0">
    <dxf>
      <font>
        <sz val="12"/>
        <color theme="1"/>
        <name val="Times New Roman"/>
        <scheme val="none"/>
      </font>
      <alignment horizontal="general" vertical="bottom" wrapText="0" readingOrder="0"/>
    </dxf>
  </rfmt>
  <rfmt sheetId="1" sqref="S233" start="0" length="0">
    <dxf>
      <font>
        <sz val="12"/>
        <color theme="1"/>
        <name val="Times New Roman"/>
        <scheme val="none"/>
      </font>
      <alignment horizontal="general" vertical="bottom" wrapText="0" readingOrder="0"/>
    </dxf>
  </rfmt>
  <rfmt sheetId="1" sqref="S234" start="0" length="0">
    <dxf>
      <font>
        <sz val="12"/>
        <color theme="1"/>
        <name val="Times New Roman"/>
        <scheme val="none"/>
      </font>
      <alignment horizontal="general" vertical="bottom" wrapText="0" readingOrder="0"/>
    </dxf>
  </rfmt>
  <rfmt sheetId="1" sqref="S235" start="0" length="0">
    <dxf>
      <font>
        <sz val="12"/>
        <color theme="1"/>
        <name val="Times New Roman"/>
        <scheme val="none"/>
      </font>
      <alignment horizontal="general" vertical="bottom" wrapText="0" readingOrder="0"/>
    </dxf>
  </rfmt>
  <rfmt sheetId="1" sqref="S236" start="0" length="0">
    <dxf>
      <font>
        <sz val="12"/>
        <color theme="1"/>
        <name val="Times New Roman"/>
        <scheme val="none"/>
      </font>
      <alignment horizontal="general" vertical="bottom" wrapText="0" readingOrder="0"/>
    </dxf>
  </rfmt>
  <rfmt sheetId="1" sqref="S237" start="0" length="0">
    <dxf>
      <font>
        <sz val="12"/>
        <color theme="1"/>
        <name val="Times New Roman"/>
        <scheme val="none"/>
      </font>
      <alignment horizontal="general" vertical="bottom" wrapText="0" readingOrder="0"/>
    </dxf>
  </rfmt>
  <rfmt sheetId="1" sqref="S238" start="0" length="0">
    <dxf>
      <font>
        <sz val="12"/>
        <color theme="1"/>
        <name val="Times New Roman"/>
        <scheme val="none"/>
      </font>
      <alignment horizontal="general" vertical="bottom" wrapText="0" readingOrder="0"/>
    </dxf>
  </rfmt>
  <rfmt sheetId="1" sqref="S239" start="0" length="0">
    <dxf>
      <font>
        <sz val="12"/>
        <color theme="1"/>
        <name val="Times New Roman"/>
        <scheme val="none"/>
      </font>
      <alignment horizontal="general" vertical="bottom" wrapText="0" readingOrder="0"/>
    </dxf>
  </rfmt>
  <rfmt sheetId="1" sqref="S240" start="0" length="0">
    <dxf>
      <font>
        <sz val="12"/>
        <color theme="1"/>
        <name val="Times New Roman"/>
        <scheme val="none"/>
      </font>
      <alignment horizontal="general" vertical="bottom" wrapText="0" readingOrder="0"/>
    </dxf>
  </rfmt>
  <rfmt sheetId="1" sqref="S241" start="0" length="0">
    <dxf>
      <font>
        <sz val="12"/>
        <color theme="1"/>
        <name val="Times New Roman"/>
        <scheme val="none"/>
      </font>
      <alignment horizontal="general" vertical="bottom" wrapText="0" readingOrder="0"/>
    </dxf>
  </rfmt>
  <rfmt sheetId="1" sqref="S242" start="0" length="0">
    <dxf>
      <font>
        <sz val="12"/>
        <color theme="1"/>
        <name val="Times New Roman"/>
        <scheme val="none"/>
      </font>
      <alignment horizontal="general" vertical="bottom" wrapText="0" readingOrder="0"/>
    </dxf>
  </rfmt>
  <rfmt sheetId="1" sqref="S243" start="0" length="0">
    <dxf>
      <font>
        <sz val="12"/>
        <color theme="1"/>
        <name val="Times New Roman"/>
        <scheme val="none"/>
      </font>
      <alignment horizontal="general" vertical="bottom" wrapText="0" readingOrder="0"/>
    </dxf>
  </rfmt>
  <rfmt sheetId="1" sqref="S244" start="0" length="0">
    <dxf>
      <font>
        <sz val="12"/>
        <color theme="1"/>
        <name val="Times New Roman"/>
        <scheme val="none"/>
      </font>
      <alignment horizontal="general" vertical="bottom" wrapText="0" readingOrder="0"/>
    </dxf>
  </rfmt>
  <rfmt sheetId="1" sqref="S245" start="0" length="0">
    <dxf>
      <font>
        <sz val="12"/>
        <color theme="1"/>
        <name val="Times New Roman"/>
        <scheme val="none"/>
      </font>
      <alignment horizontal="general" vertical="bottom" wrapText="0" readingOrder="0"/>
    </dxf>
  </rfmt>
  <rfmt sheetId="1" sqref="S246" start="0" length="0">
    <dxf>
      <font>
        <sz val="12"/>
        <color theme="1"/>
        <name val="Times New Roman"/>
        <scheme val="none"/>
      </font>
      <alignment horizontal="general" vertical="bottom" wrapText="0" readingOrder="0"/>
    </dxf>
  </rfmt>
  <rfmt sheetId="1" sqref="S247" start="0" length="0">
    <dxf>
      <font>
        <sz val="12"/>
        <color theme="1"/>
        <name val="Times New Roman"/>
        <scheme val="none"/>
      </font>
      <alignment horizontal="general" vertical="bottom" wrapText="0" readingOrder="0"/>
    </dxf>
  </rfmt>
  <rfmt sheetId="1" sqref="S248" start="0" length="0">
    <dxf>
      <font>
        <sz val="12"/>
        <color theme="1"/>
        <name val="Times New Roman"/>
        <scheme val="none"/>
      </font>
      <alignment horizontal="general" vertical="bottom" wrapText="0" readingOrder="0"/>
    </dxf>
  </rfmt>
  <rfmt sheetId="1" sqref="S249" start="0" length="0">
    <dxf>
      <font>
        <sz val="12"/>
        <color theme="1"/>
        <name val="Times New Roman"/>
        <scheme val="none"/>
      </font>
      <alignment horizontal="general" vertical="bottom" wrapText="0" readingOrder="0"/>
    </dxf>
  </rfmt>
  <rfmt sheetId="1" sqref="S250" start="0" length="0">
    <dxf>
      <font>
        <sz val="12"/>
        <color theme="1"/>
        <name val="Times New Roman"/>
        <scheme val="none"/>
      </font>
      <alignment horizontal="general" vertical="bottom" wrapText="0" readingOrder="0"/>
    </dxf>
  </rfmt>
  <rfmt sheetId="1" sqref="S251" start="0" length="0">
    <dxf>
      <font>
        <sz val="12"/>
        <color theme="1"/>
        <name val="Times New Roman"/>
        <scheme val="none"/>
      </font>
      <alignment horizontal="general" vertical="bottom" wrapText="0" readingOrder="0"/>
    </dxf>
  </rfmt>
  <rfmt sheetId="1" sqref="S252" start="0" length="0">
    <dxf>
      <font>
        <sz val="12"/>
        <color theme="1"/>
        <name val="Times New Roman"/>
        <scheme val="none"/>
      </font>
      <alignment horizontal="general" vertical="bottom" wrapText="0" readingOrder="0"/>
    </dxf>
  </rfmt>
  <rfmt sheetId="1" sqref="S253" start="0" length="0">
    <dxf>
      <font>
        <sz val="12"/>
        <color theme="1"/>
        <name val="Times New Roman"/>
        <scheme val="none"/>
      </font>
      <alignment horizontal="general" vertical="bottom" wrapText="0" readingOrder="0"/>
    </dxf>
  </rfmt>
  <rfmt sheetId="1" sqref="S254" start="0" length="0">
    <dxf>
      <font>
        <sz val="12"/>
        <color theme="1"/>
        <name val="Times New Roman"/>
        <scheme val="none"/>
      </font>
      <alignment horizontal="general" vertical="bottom" wrapText="0" readingOrder="0"/>
    </dxf>
  </rfmt>
  <rfmt sheetId="1" sqref="S255" start="0" length="0">
    <dxf>
      <font>
        <sz val="12"/>
        <color theme="1"/>
        <name val="Times New Roman"/>
        <scheme val="none"/>
      </font>
      <alignment horizontal="general" vertical="bottom" wrapText="0" readingOrder="0"/>
    </dxf>
  </rfmt>
  <rfmt sheetId="1" sqref="S256" start="0" length="0">
    <dxf>
      <font>
        <sz val="12"/>
        <color theme="1"/>
        <name val="Times New Roman"/>
        <scheme val="none"/>
      </font>
      <alignment horizontal="general" vertical="bottom" wrapText="0" readingOrder="0"/>
    </dxf>
  </rfmt>
  <rfmt sheetId="1" sqref="S257" start="0" length="0">
    <dxf>
      <font>
        <sz val="12"/>
        <color theme="1"/>
        <name val="Times New Roman"/>
        <scheme val="none"/>
      </font>
      <alignment horizontal="general" vertical="bottom" wrapText="0" readingOrder="0"/>
    </dxf>
  </rfmt>
  <rfmt sheetId="1" sqref="S258" start="0" length="0">
    <dxf>
      <font>
        <sz val="12"/>
        <color theme="1"/>
        <name val="Times New Roman"/>
        <scheme val="none"/>
      </font>
      <alignment horizontal="general" vertical="bottom" wrapText="0" readingOrder="0"/>
    </dxf>
  </rfmt>
  <rfmt sheetId="1" sqref="S259" start="0" length="0">
    <dxf>
      <font>
        <sz val="12"/>
        <color theme="1"/>
        <name val="Times New Roman"/>
        <scheme val="none"/>
      </font>
      <alignment horizontal="general" vertical="bottom" wrapText="0" readingOrder="0"/>
    </dxf>
  </rfmt>
  <rfmt sheetId="1" sqref="S260" start="0" length="0">
    <dxf>
      <font>
        <sz val="12"/>
        <color theme="1"/>
        <name val="Times New Roman"/>
        <scheme val="none"/>
      </font>
      <alignment horizontal="general" vertical="bottom" wrapText="0" readingOrder="0"/>
    </dxf>
  </rfmt>
  <rfmt sheetId="1" sqref="S261" start="0" length="0">
    <dxf>
      <font>
        <sz val="12"/>
        <color theme="1"/>
        <name val="Times New Roman"/>
        <scheme val="none"/>
      </font>
      <alignment horizontal="general" vertical="bottom" wrapText="0" readingOrder="0"/>
    </dxf>
  </rfmt>
  <rfmt sheetId="1" sqref="S262" start="0" length="0">
    <dxf>
      <font>
        <sz val="12"/>
        <color theme="1"/>
        <name val="Times New Roman"/>
        <scheme val="none"/>
      </font>
      <alignment horizontal="general" vertical="bottom" wrapText="0" readingOrder="0"/>
    </dxf>
  </rfmt>
  <rfmt sheetId="1" sqref="S263" start="0" length="0">
    <dxf>
      <font>
        <sz val="12"/>
        <color theme="1"/>
        <name val="Times New Roman"/>
        <scheme val="none"/>
      </font>
      <alignment horizontal="general" vertical="bottom" wrapText="0" readingOrder="0"/>
    </dxf>
  </rfmt>
  <rfmt sheetId="1" sqref="S264" start="0" length="0">
    <dxf>
      <font>
        <sz val="12"/>
        <color theme="1"/>
        <name val="Times New Roman"/>
        <scheme val="none"/>
      </font>
      <alignment horizontal="general" vertical="bottom" wrapText="0" readingOrder="0"/>
    </dxf>
  </rfmt>
  <rfmt sheetId="1" sqref="S265" start="0" length="0">
    <dxf>
      <font>
        <sz val="12"/>
        <color theme="1"/>
        <name val="Times New Roman"/>
        <scheme val="none"/>
      </font>
      <alignment horizontal="general" vertical="bottom" wrapText="0" readingOrder="0"/>
    </dxf>
  </rfmt>
  <rfmt sheetId="1" sqref="S266" start="0" length="0">
    <dxf>
      <font>
        <sz val="12"/>
        <color theme="1"/>
        <name val="Times New Roman"/>
        <scheme val="none"/>
      </font>
      <alignment horizontal="general" vertical="bottom" wrapText="0" readingOrder="0"/>
    </dxf>
  </rfmt>
  <rfmt sheetId="1" sqref="S267" start="0" length="0">
    <dxf>
      <font>
        <sz val="12"/>
        <color theme="1"/>
        <name val="Times New Roman"/>
        <scheme val="none"/>
      </font>
      <alignment horizontal="general" vertical="bottom" wrapText="0" readingOrder="0"/>
    </dxf>
  </rfmt>
  <rfmt sheetId="1" sqref="S268" start="0" length="0">
    <dxf>
      <font>
        <sz val="12"/>
        <color theme="1"/>
        <name val="Times New Roman"/>
        <scheme val="none"/>
      </font>
      <alignment horizontal="general" vertical="bottom" wrapText="0" readingOrder="0"/>
    </dxf>
  </rfmt>
  <rfmt sheetId="1" sqref="S269" start="0" length="0">
    <dxf>
      <font>
        <sz val="12"/>
        <color theme="1"/>
        <name val="Times New Roman"/>
        <scheme val="none"/>
      </font>
      <alignment horizontal="general" vertical="bottom" wrapText="0" readingOrder="0"/>
    </dxf>
  </rfmt>
  <rfmt sheetId="1" sqref="S270" start="0" length="0">
    <dxf>
      <font>
        <sz val="12"/>
        <color theme="1"/>
        <name val="Times New Roman"/>
        <scheme val="none"/>
      </font>
      <alignment horizontal="general" vertical="bottom" wrapText="0" readingOrder="0"/>
    </dxf>
  </rfmt>
  <rfmt sheetId="1" sqref="S271" start="0" length="0">
    <dxf>
      <font>
        <sz val="12"/>
        <color theme="1"/>
        <name val="Times New Roman"/>
        <scheme val="none"/>
      </font>
      <alignment horizontal="general" vertical="bottom" wrapText="0" readingOrder="0"/>
    </dxf>
  </rfmt>
  <rfmt sheetId="1" sqref="S272" start="0" length="0">
    <dxf>
      <font>
        <sz val="12"/>
        <color theme="1"/>
        <name val="Times New Roman"/>
        <scheme val="none"/>
      </font>
      <alignment horizontal="general" vertical="bottom" wrapText="0" readingOrder="0"/>
    </dxf>
  </rfmt>
  <rfmt sheetId="1" sqref="S273" start="0" length="0">
    <dxf>
      <font>
        <sz val="12"/>
        <color theme="1"/>
        <name val="Times New Roman"/>
        <scheme val="none"/>
      </font>
      <alignment horizontal="general" vertical="bottom" wrapText="0" readingOrder="0"/>
    </dxf>
  </rfmt>
  <rfmt sheetId="1" sqref="S274" start="0" length="0">
    <dxf>
      <font>
        <sz val="12"/>
        <color theme="1"/>
        <name val="Times New Roman"/>
        <scheme val="none"/>
      </font>
      <alignment horizontal="general" vertical="bottom" wrapText="0" readingOrder="0"/>
    </dxf>
  </rfmt>
  <rfmt sheetId="1" sqref="S275" start="0" length="0">
    <dxf>
      <font>
        <sz val="12"/>
        <color theme="1"/>
        <name val="Times New Roman"/>
        <scheme val="none"/>
      </font>
      <alignment horizontal="general" vertical="bottom" wrapText="0" readingOrder="0"/>
    </dxf>
  </rfmt>
  <rfmt sheetId="1" sqref="S276" start="0" length="0">
    <dxf>
      <font>
        <sz val="12"/>
        <color theme="1"/>
        <name val="Times New Roman"/>
        <scheme val="none"/>
      </font>
      <alignment horizontal="general" vertical="bottom" wrapText="0" readingOrder="0"/>
    </dxf>
  </rfmt>
  <rfmt sheetId="1" sqref="S277" start="0" length="0">
    <dxf>
      <font>
        <sz val="12"/>
        <color theme="1"/>
        <name val="Times New Roman"/>
        <scheme val="none"/>
      </font>
      <alignment horizontal="general" vertical="bottom" wrapText="0" readingOrder="0"/>
    </dxf>
  </rfmt>
  <rfmt sheetId="1" sqref="S278" start="0" length="0">
    <dxf>
      <font>
        <sz val="12"/>
        <color theme="1"/>
        <name val="Times New Roman"/>
        <scheme val="none"/>
      </font>
      <alignment horizontal="general" vertical="bottom" wrapText="0" readingOrder="0"/>
    </dxf>
  </rfmt>
  <rfmt sheetId="1" sqref="S279" start="0" length="0">
    <dxf>
      <font>
        <sz val="12"/>
        <color theme="1"/>
        <name val="Times New Roman"/>
        <scheme val="none"/>
      </font>
      <alignment horizontal="general" vertical="bottom" wrapText="0" readingOrder="0"/>
    </dxf>
  </rfmt>
  <rfmt sheetId="1" sqref="S280" start="0" length="0">
    <dxf>
      <font>
        <sz val="12"/>
        <color theme="1"/>
        <name val="Times New Roman"/>
        <scheme val="none"/>
      </font>
      <alignment horizontal="general" vertical="bottom" wrapText="0" readingOrder="0"/>
    </dxf>
  </rfmt>
  <rfmt sheetId="1" sqref="S281" start="0" length="0">
    <dxf>
      <font>
        <sz val="12"/>
        <color theme="1"/>
        <name val="Times New Roman"/>
        <scheme val="none"/>
      </font>
      <alignment horizontal="general" vertical="bottom" wrapText="0" readingOrder="0"/>
    </dxf>
  </rfmt>
  <rfmt sheetId="1" sqref="S282" start="0" length="0">
    <dxf>
      <font>
        <sz val="12"/>
        <color theme="1"/>
        <name val="Times New Roman"/>
        <scheme val="none"/>
      </font>
      <alignment horizontal="general" vertical="bottom" wrapText="0" readingOrder="0"/>
    </dxf>
  </rfmt>
  <rfmt sheetId="1" sqref="S283" start="0" length="0">
    <dxf>
      <font>
        <sz val="12"/>
        <color theme="1"/>
        <name val="Times New Roman"/>
        <scheme val="none"/>
      </font>
      <alignment horizontal="general" vertical="bottom" wrapText="0" readingOrder="0"/>
    </dxf>
  </rfmt>
  <rfmt sheetId="1" sqref="S284" start="0" length="0">
    <dxf>
      <font>
        <sz val="12"/>
        <color theme="1"/>
        <name val="Times New Roman"/>
        <scheme val="none"/>
      </font>
      <alignment horizontal="general" vertical="bottom" wrapText="0" readingOrder="0"/>
    </dxf>
  </rfmt>
  <rfmt sheetId="1" sqref="S285" start="0" length="0">
    <dxf>
      <font>
        <sz val="12"/>
        <color theme="1"/>
        <name val="Times New Roman"/>
        <scheme val="none"/>
      </font>
      <alignment horizontal="general" vertical="bottom" wrapText="0" readingOrder="0"/>
    </dxf>
  </rfmt>
  <rfmt sheetId="1" sqref="S286" start="0" length="0">
    <dxf>
      <font>
        <sz val="12"/>
        <color theme="1"/>
        <name val="Times New Roman"/>
        <scheme val="none"/>
      </font>
      <alignment horizontal="general" vertical="bottom" wrapText="0" readingOrder="0"/>
    </dxf>
  </rfmt>
  <rfmt sheetId="1" sqref="S287" start="0" length="0">
    <dxf>
      <font>
        <sz val="12"/>
        <color theme="1"/>
        <name val="Times New Roman"/>
        <scheme val="none"/>
      </font>
      <alignment horizontal="general" vertical="bottom" wrapText="0" readingOrder="0"/>
    </dxf>
  </rfmt>
  <rfmt sheetId="1" sqref="S288" start="0" length="0">
    <dxf>
      <font>
        <sz val="12"/>
        <color theme="1"/>
        <name val="Times New Roman"/>
        <scheme val="none"/>
      </font>
      <alignment horizontal="general" vertical="bottom" wrapText="0" readingOrder="0"/>
    </dxf>
  </rfmt>
  <rfmt sheetId="1" sqref="S289" start="0" length="0">
    <dxf>
      <font>
        <sz val="12"/>
        <color theme="1"/>
        <name val="Times New Roman"/>
        <scheme val="none"/>
      </font>
      <alignment horizontal="general" vertical="bottom" wrapText="0" readingOrder="0"/>
    </dxf>
  </rfmt>
  <rfmt sheetId="1" sqref="S290" start="0" length="0">
    <dxf>
      <font>
        <sz val="12"/>
        <color theme="1"/>
        <name val="Times New Roman"/>
        <scheme val="none"/>
      </font>
      <alignment horizontal="general" vertical="bottom" wrapText="0" readingOrder="0"/>
    </dxf>
  </rfmt>
  <rfmt sheetId="1" sqref="S291" start="0" length="0">
    <dxf>
      <font>
        <sz val="12"/>
        <color theme="1"/>
        <name val="Times New Roman"/>
        <scheme val="none"/>
      </font>
      <alignment horizontal="general" vertical="bottom" wrapText="0" readingOrder="0"/>
    </dxf>
  </rfmt>
  <rfmt sheetId="1" sqref="S292" start="0" length="0">
    <dxf>
      <font>
        <sz val="12"/>
        <color theme="1"/>
        <name val="Times New Roman"/>
        <scheme val="none"/>
      </font>
      <alignment horizontal="general" vertical="bottom" wrapText="0" readingOrder="0"/>
    </dxf>
  </rfmt>
  <rfmt sheetId="1" sqref="S293" start="0" length="0">
    <dxf>
      <font>
        <sz val="12"/>
        <color theme="1"/>
        <name val="Times New Roman"/>
        <scheme val="none"/>
      </font>
      <alignment horizontal="general" vertical="bottom" wrapText="0" readingOrder="0"/>
    </dxf>
  </rfmt>
  <rfmt sheetId="1" sqref="S294" start="0" length="0">
    <dxf>
      <font>
        <sz val="12"/>
        <color theme="1"/>
        <name val="Times New Roman"/>
        <scheme val="none"/>
      </font>
      <alignment horizontal="general" vertical="bottom" wrapText="0" readingOrder="0"/>
    </dxf>
  </rfmt>
  <rfmt sheetId="1" sqref="S295" start="0" length="0">
    <dxf>
      <font>
        <sz val="12"/>
        <color theme="1"/>
        <name val="Times New Roman"/>
        <scheme val="none"/>
      </font>
      <alignment horizontal="general" vertical="bottom" wrapText="0" readingOrder="0"/>
    </dxf>
  </rfmt>
  <rfmt sheetId="1" sqref="S296" start="0" length="0">
    <dxf>
      <font>
        <sz val="12"/>
        <color theme="1"/>
        <name val="Times New Roman"/>
        <scheme val="none"/>
      </font>
      <alignment horizontal="general" vertical="bottom" wrapText="0" readingOrder="0"/>
    </dxf>
  </rfmt>
  <rfmt sheetId="1" sqref="S297" start="0" length="0">
    <dxf>
      <font>
        <sz val="12"/>
        <color theme="1"/>
        <name val="Times New Roman"/>
        <scheme val="none"/>
      </font>
      <alignment horizontal="general" vertical="bottom" wrapText="0" readingOrder="0"/>
    </dxf>
  </rfmt>
  <rfmt sheetId="1" sqref="S298" start="0" length="0">
    <dxf>
      <font>
        <sz val="12"/>
        <color theme="1"/>
        <name val="Times New Roman"/>
        <scheme val="none"/>
      </font>
      <alignment horizontal="general" vertical="bottom" wrapText="0" readingOrder="0"/>
    </dxf>
  </rfmt>
  <rfmt sheetId="1" sqref="S299" start="0" length="0">
    <dxf>
      <font>
        <sz val="12"/>
        <color theme="1"/>
        <name val="Times New Roman"/>
        <scheme val="none"/>
      </font>
      <alignment horizontal="general" vertical="bottom" wrapText="0" readingOrder="0"/>
    </dxf>
  </rfmt>
  <rfmt sheetId="1" sqref="S300" start="0" length="0">
    <dxf>
      <font>
        <sz val="12"/>
        <color theme="1"/>
        <name val="Times New Roman"/>
        <scheme val="none"/>
      </font>
      <alignment horizontal="general" vertical="bottom" wrapText="0" readingOrder="0"/>
    </dxf>
  </rfmt>
  <rfmt sheetId="1" sqref="S301" start="0" length="0">
    <dxf>
      <font>
        <sz val="12"/>
        <color theme="1"/>
        <name val="Times New Roman"/>
        <scheme val="none"/>
      </font>
      <alignment horizontal="general" vertical="bottom" wrapText="0" readingOrder="0"/>
    </dxf>
  </rfmt>
  <rfmt sheetId="1" sqref="S302" start="0" length="0">
    <dxf>
      <font>
        <sz val="12"/>
        <color theme="1"/>
        <name val="Times New Roman"/>
        <scheme val="none"/>
      </font>
      <alignment horizontal="general" vertical="bottom" wrapText="0" readingOrder="0"/>
    </dxf>
  </rfmt>
  <rfmt sheetId="1" sqref="S303" start="0" length="0">
    <dxf>
      <font>
        <sz val="12"/>
        <color theme="1"/>
        <name val="Times New Roman"/>
        <scheme val="none"/>
      </font>
      <alignment horizontal="general" vertical="bottom" wrapText="0" readingOrder="0"/>
    </dxf>
  </rfmt>
  <rfmt sheetId="1" sqref="S304" start="0" length="0">
    <dxf>
      <font>
        <sz val="12"/>
        <color theme="1"/>
        <name val="Times New Roman"/>
        <scheme val="none"/>
      </font>
      <alignment horizontal="general" vertical="bottom" wrapText="0" readingOrder="0"/>
    </dxf>
  </rfmt>
  <rfmt sheetId="1" sqref="S305" start="0" length="0">
    <dxf>
      <font>
        <sz val="12"/>
        <color theme="1"/>
        <name val="Times New Roman"/>
        <scheme val="none"/>
      </font>
      <alignment horizontal="general" vertical="bottom" wrapText="0" readingOrder="0"/>
    </dxf>
  </rfmt>
  <rfmt sheetId="1" sqref="S306" start="0" length="0">
    <dxf>
      <font>
        <sz val="12"/>
        <color theme="1"/>
        <name val="Times New Roman"/>
        <scheme val="none"/>
      </font>
      <alignment horizontal="general" vertical="bottom" wrapText="0" readingOrder="0"/>
    </dxf>
  </rfmt>
  <rfmt sheetId="1" sqref="S307" start="0" length="0">
    <dxf>
      <font>
        <sz val="12"/>
        <color theme="1"/>
        <name val="Times New Roman"/>
        <scheme val="none"/>
      </font>
      <alignment horizontal="general" vertical="bottom" wrapText="0" readingOrder="0"/>
    </dxf>
  </rfmt>
  <rfmt sheetId="1" sqref="S308" start="0" length="0">
    <dxf>
      <font>
        <sz val="12"/>
        <color theme="1"/>
        <name val="Times New Roman"/>
        <scheme val="none"/>
      </font>
      <alignment horizontal="general" vertical="bottom" wrapText="0" readingOrder="0"/>
    </dxf>
  </rfmt>
  <rfmt sheetId="1" sqref="S309" start="0" length="0">
    <dxf>
      <font>
        <sz val="12"/>
        <color theme="1"/>
        <name val="Times New Roman"/>
        <scheme val="none"/>
      </font>
      <alignment horizontal="general" vertical="bottom" wrapText="0" readingOrder="0"/>
    </dxf>
  </rfmt>
  <rfmt sheetId="1" sqref="S310" start="0" length="0">
    <dxf>
      <font>
        <sz val="12"/>
        <color theme="1"/>
        <name val="Times New Roman"/>
        <scheme val="none"/>
      </font>
      <alignment horizontal="general" vertical="bottom" wrapText="0" readingOrder="0"/>
    </dxf>
  </rfmt>
  <rfmt sheetId="1" sqref="S311" start="0" length="0">
    <dxf>
      <font>
        <sz val="12"/>
        <color theme="1"/>
        <name val="Times New Roman"/>
        <scheme val="none"/>
      </font>
      <alignment horizontal="general" vertical="bottom" wrapText="0" readingOrder="0"/>
    </dxf>
  </rfmt>
  <rfmt sheetId="1" sqref="S312" start="0" length="0">
    <dxf>
      <font>
        <sz val="12"/>
        <color theme="1"/>
        <name val="Times New Roman"/>
        <scheme val="none"/>
      </font>
      <alignment horizontal="general" vertical="bottom" wrapText="0" readingOrder="0"/>
    </dxf>
  </rfmt>
  <rfmt sheetId="1" sqref="S313" start="0" length="0">
    <dxf>
      <font>
        <sz val="12"/>
        <color theme="1"/>
        <name val="Times New Roman"/>
        <scheme val="none"/>
      </font>
      <alignment horizontal="general" vertical="bottom" wrapText="0" readingOrder="0"/>
    </dxf>
  </rfmt>
  <rfmt sheetId="1" sqref="S314" start="0" length="0">
    <dxf>
      <font>
        <sz val="12"/>
        <color theme="1"/>
        <name val="Times New Roman"/>
        <scheme val="none"/>
      </font>
      <alignment horizontal="general" vertical="bottom" wrapText="0" readingOrder="0"/>
    </dxf>
  </rfmt>
  <rfmt sheetId="1" sqref="S315" start="0" length="0">
    <dxf>
      <font>
        <sz val="12"/>
        <color theme="1"/>
        <name val="Times New Roman"/>
        <scheme val="none"/>
      </font>
      <alignment horizontal="general" vertical="bottom" wrapText="0" readingOrder="0"/>
    </dxf>
  </rfmt>
  <rfmt sheetId="1" sqref="S316" start="0" length="0">
    <dxf>
      <font>
        <sz val="12"/>
        <color theme="1"/>
        <name val="Times New Roman"/>
        <scheme val="none"/>
      </font>
      <alignment horizontal="general" vertical="bottom" wrapText="0" readingOrder="0"/>
    </dxf>
  </rfmt>
  <rfmt sheetId="1" sqref="S317" start="0" length="0">
    <dxf>
      <font>
        <sz val="12"/>
        <color theme="1"/>
        <name val="Times New Roman"/>
        <scheme val="none"/>
      </font>
      <alignment horizontal="general" vertical="bottom" wrapText="0" readingOrder="0"/>
    </dxf>
  </rfmt>
  <rfmt sheetId="1" sqref="S318" start="0" length="0">
    <dxf>
      <font>
        <sz val="12"/>
        <color theme="1"/>
        <name val="Times New Roman"/>
        <scheme val="none"/>
      </font>
      <alignment horizontal="general" vertical="bottom" wrapText="0" readingOrder="0"/>
    </dxf>
  </rfmt>
  <rfmt sheetId="1" sqref="S319" start="0" length="0">
    <dxf>
      <font>
        <sz val="12"/>
        <color theme="1"/>
        <name val="Times New Roman"/>
        <scheme val="none"/>
      </font>
      <alignment horizontal="general" vertical="bottom" wrapText="0" readingOrder="0"/>
    </dxf>
  </rfmt>
  <rfmt sheetId="1" sqref="S320" start="0" length="0">
    <dxf>
      <font>
        <sz val="12"/>
        <color theme="1"/>
        <name val="Times New Roman"/>
        <scheme val="none"/>
      </font>
      <alignment horizontal="general" vertical="bottom" wrapText="0" readingOrder="0"/>
    </dxf>
  </rfmt>
  <rfmt sheetId="1" sqref="S321" start="0" length="0">
    <dxf>
      <font>
        <sz val="12"/>
        <color theme="1"/>
        <name val="Times New Roman"/>
        <scheme val="none"/>
      </font>
      <alignment horizontal="general" vertical="bottom" wrapText="0" readingOrder="0"/>
    </dxf>
  </rfmt>
  <rfmt sheetId="1" sqref="S322" start="0" length="0">
    <dxf>
      <font>
        <sz val="12"/>
        <color theme="1"/>
        <name val="Times New Roman"/>
        <scheme val="none"/>
      </font>
      <alignment horizontal="general" vertical="bottom" wrapText="0" readingOrder="0"/>
    </dxf>
  </rfmt>
  <rfmt sheetId="1" sqref="S323" start="0" length="0">
    <dxf>
      <font>
        <sz val="12"/>
        <color theme="1"/>
        <name val="Times New Roman"/>
        <scheme val="none"/>
      </font>
      <alignment horizontal="general" vertical="bottom" wrapText="0" readingOrder="0"/>
    </dxf>
  </rfmt>
  <rfmt sheetId="1" sqref="S324" start="0" length="0">
    <dxf>
      <font>
        <sz val="12"/>
        <color theme="1"/>
        <name val="Times New Roman"/>
        <scheme val="none"/>
      </font>
      <alignment horizontal="general" vertical="bottom" wrapText="0" readingOrder="0"/>
    </dxf>
  </rfmt>
  <rfmt sheetId="1" sqref="S325" start="0" length="0">
    <dxf>
      <font>
        <sz val="12"/>
        <color theme="1"/>
        <name val="Times New Roman"/>
        <scheme val="none"/>
      </font>
      <alignment horizontal="general" vertical="bottom" wrapText="0" readingOrder="0"/>
    </dxf>
  </rfmt>
  <rfmt sheetId="1" sqref="S326" start="0" length="0">
    <dxf>
      <font>
        <sz val="12"/>
        <color theme="1"/>
        <name val="Times New Roman"/>
        <scheme val="none"/>
      </font>
      <alignment horizontal="general" vertical="bottom" wrapText="0" readingOrder="0"/>
    </dxf>
  </rfmt>
  <rfmt sheetId="1" sqref="S327" start="0" length="0">
    <dxf>
      <font>
        <sz val="12"/>
        <color theme="1"/>
        <name val="Times New Roman"/>
        <scheme val="none"/>
      </font>
      <alignment horizontal="general" vertical="bottom" wrapText="0" readingOrder="0"/>
    </dxf>
  </rfmt>
  <rfmt sheetId="1" sqref="S328" start="0" length="0">
    <dxf>
      <font>
        <sz val="12"/>
        <color theme="1"/>
        <name val="Times New Roman"/>
        <scheme val="none"/>
      </font>
      <alignment horizontal="general" vertical="bottom" wrapText="0" readingOrder="0"/>
    </dxf>
  </rfmt>
  <rfmt sheetId="1" sqref="S329" start="0" length="0">
    <dxf>
      <font>
        <sz val="12"/>
        <color theme="1"/>
        <name val="Times New Roman"/>
        <scheme val="none"/>
      </font>
      <alignment horizontal="general" vertical="bottom" wrapText="0" readingOrder="0"/>
    </dxf>
  </rfmt>
  <rfmt sheetId="1" sqref="S330" start="0" length="0">
    <dxf>
      <font>
        <sz val="12"/>
        <color theme="1"/>
        <name val="Times New Roman"/>
        <scheme val="none"/>
      </font>
      <alignment horizontal="general" vertical="bottom" wrapText="0" readingOrder="0"/>
    </dxf>
  </rfmt>
  <rfmt sheetId="1" sqref="S331" start="0" length="0">
    <dxf>
      <font>
        <sz val="12"/>
        <color theme="1"/>
        <name val="Times New Roman"/>
        <scheme val="none"/>
      </font>
      <alignment horizontal="general" vertical="bottom" wrapText="0" readingOrder="0"/>
    </dxf>
  </rfmt>
  <rfmt sheetId="1" sqref="S332" start="0" length="0">
    <dxf>
      <font>
        <sz val="12"/>
        <color theme="1"/>
        <name val="Times New Roman"/>
        <scheme val="none"/>
      </font>
      <alignment horizontal="general" vertical="bottom" wrapText="0" readingOrder="0"/>
    </dxf>
  </rfmt>
  <rfmt sheetId="1" sqref="S333" start="0" length="0">
    <dxf>
      <font>
        <sz val="12"/>
        <color theme="1"/>
        <name val="Times New Roman"/>
        <scheme val="none"/>
      </font>
      <alignment horizontal="general" vertical="bottom" wrapText="0" readingOrder="0"/>
    </dxf>
  </rfmt>
  <rfmt sheetId="1" sqref="S334" start="0" length="0">
    <dxf>
      <font>
        <sz val="12"/>
        <color theme="1"/>
        <name val="Times New Roman"/>
        <scheme val="none"/>
      </font>
      <alignment horizontal="general" vertical="bottom" wrapText="0" readingOrder="0"/>
    </dxf>
  </rfmt>
  <rfmt sheetId="1" sqref="S335" start="0" length="0">
    <dxf>
      <font>
        <sz val="12"/>
        <color theme="1"/>
        <name val="Times New Roman"/>
        <scheme val="none"/>
      </font>
      <alignment horizontal="general" vertical="bottom" wrapText="0" readingOrder="0"/>
    </dxf>
  </rfmt>
  <rfmt sheetId="1" sqref="S336" start="0" length="0">
    <dxf>
      <font>
        <sz val="12"/>
        <color theme="1"/>
        <name val="Times New Roman"/>
        <scheme val="none"/>
      </font>
      <alignment horizontal="general" vertical="bottom" wrapText="0" readingOrder="0"/>
    </dxf>
  </rfmt>
  <rfmt sheetId="1" sqref="S337" start="0" length="0">
    <dxf>
      <font>
        <sz val="12"/>
        <color theme="1"/>
        <name val="Times New Roman"/>
        <scheme val="none"/>
      </font>
      <alignment horizontal="general" vertical="bottom" wrapText="0" readingOrder="0"/>
    </dxf>
  </rfmt>
  <rfmt sheetId="1" sqref="S338" start="0" length="0">
    <dxf>
      <font>
        <sz val="12"/>
        <color theme="1"/>
        <name val="Times New Roman"/>
        <scheme val="none"/>
      </font>
      <alignment horizontal="general" vertical="bottom" wrapText="0" readingOrder="0"/>
    </dxf>
  </rfmt>
  <rfmt sheetId="1" sqref="S339" start="0" length="0">
    <dxf>
      <font>
        <sz val="12"/>
        <color theme="1"/>
        <name val="Times New Roman"/>
        <scheme val="none"/>
      </font>
      <alignment horizontal="general" vertical="bottom" wrapText="0" readingOrder="0"/>
    </dxf>
  </rfmt>
  <rfmt sheetId="1" sqref="S340" start="0" length="0">
    <dxf>
      <font>
        <sz val="12"/>
        <color theme="1"/>
        <name val="Times New Roman"/>
        <scheme val="none"/>
      </font>
      <alignment horizontal="general" vertical="bottom" wrapText="0" readingOrder="0"/>
    </dxf>
  </rfmt>
  <rfmt sheetId="1" sqref="S341" start="0" length="0">
    <dxf>
      <font>
        <sz val="12"/>
        <color theme="1"/>
        <name val="Times New Roman"/>
        <scheme val="none"/>
      </font>
      <alignment horizontal="general" vertical="bottom" wrapText="0" readingOrder="0"/>
    </dxf>
  </rfmt>
  <rfmt sheetId="1" sqref="S342" start="0" length="0">
    <dxf>
      <font>
        <sz val="12"/>
        <color theme="1"/>
        <name val="Times New Roman"/>
        <scheme val="none"/>
      </font>
      <alignment horizontal="general" vertical="bottom" wrapText="0" readingOrder="0"/>
    </dxf>
  </rfmt>
  <rfmt sheetId="1" sqref="S343" start="0" length="0">
    <dxf>
      <font>
        <sz val="12"/>
        <color theme="1"/>
        <name val="Times New Roman"/>
        <scheme val="none"/>
      </font>
      <alignment horizontal="general" vertical="bottom" wrapText="0" readingOrder="0"/>
    </dxf>
  </rfmt>
  <rfmt sheetId="1" sqref="S344" start="0" length="0">
    <dxf>
      <font>
        <sz val="12"/>
        <color theme="1"/>
        <name val="Times New Roman"/>
        <scheme val="none"/>
      </font>
      <alignment horizontal="general" vertical="bottom" wrapText="0" readingOrder="0"/>
    </dxf>
  </rfmt>
  <rfmt sheetId="1" sqref="S345" start="0" length="0">
    <dxf>
      <font>
        <sz val="12"/>
        <color theme="1"/>
        <name val="Times New Roman"/>
        <scheme val="none"/>
      </font>
      <alignment horizontal="general" vertical="bottom" wrapText="0" readingOrder="0"/>
    </dxf>
  </rfmt>
  <rfmt sheetId="1" sqref="S346" start="0" length="0">
    <dxf>
      <font>
        <sz val="12"/>
        <color theme="1"/>
        <name val="Times New Roman"/>
        <scheme val="none"/>
      </font>
      <alignment horizontal="general" vertical="bottom" wrapText="0" readingOrder="0"/>
    </dxf>
  </rfmt>
  <rfmt sheetId="1" sqref="S347" start="0" length="0">
    <dxf>
      <font>
        <sz val="12"/>
        <color theme="1"/>
        <name val="Times New Roman"/>
        <scheme val="none"/>
      </font>
      <alignment horizontal="general" vertical="bottom" wrapText="0" readingOrder="0"/>
    </dxf>
  </rfmt>
  <rfmt sheetId="1" sqref="S348" start="0" length="0">
    <dxf>
      <font>
        <sz val="12"/>
        <color theme="1"/>
        <name val="Times New Roman"/>
        <scheme val="none"/>
      </font>
      <alignment horizontal="general" vertical="bottom" wrapText="0" readingOrder="0"/>
    </dxf>
  </rfmt>
  <rfmt sheetId="1" sqref="S349" start="0" length="0">
    <dxf>
      <font>
        <sz val="12"/>
        <color theme="1"/>
        <name val="Times New Roman"/>
        <scheme val="none"/>
      </font>
      <alignment horizontal="general" vertical="bottom" wrapText="0" readingOrder="0"/>
    </dxf>
  </rfmt>
  <rfmt sheetId="1" sqref="S350" start="0" length="0">
    <dxf>
      <font>
        <sz val="12"/>
        <color theme="1"/>
        <name val="Times New Roman"/>
        <scheme val="none"/>
      </font>
      <alignment horizontal="general" vertical="bottom" wrapText="0" readingOrder="0"/>
    </dxf>
  </rfmt>
  <rfmt sheetId="1" sqref="S351" start="0" length="0">
    <dxf>
      <font>
        <sz val="12"/>
        <color theme="1"/>
        <name val="Times New Roman"/>
        <scheme val="none"/>
      </font>
      <alignment horizontal="general" vertical="bottom" wrapText="0" readingOrder="0"/>
    </dxf>
  </rfmt>
  <rfmt sheetId="1" sqref="S352" start="0" length="0">
    <dxf>
      <font>
        <sz val="12"/>
        <color theme="1"/>
        <name val="Times New Roman"/>
        <scheme val="none"/>
      </font>
      <alignment horizontal="general" vertical="bottom" wrapText="0" readingOrder="0"/>
    </dxf>
  </rfmt>
  <rfmt sheetId="1" sqref="S353" start="0" length="0">
    <dxf>
      <font>
        <sz val="12"/>
        <color theme="1"/>
        <name val="Times New Roman"/>
        <scheme val="none"/>
      </font>
      <alignment horizontal="general" vertical="bottom" wrapText="0" readingOrder="0"/>
    </dxf>
  </rfmt>
  <rfmt sheetId="1" sqref="S354" start="0" length="0">
    <dxf>
      <font>
        <sz val="12"/>
        <color theme="1"/>
        <name val="Times New Roman"/>
        <scheme val="none"/>
      </font>
      <alignment horizontal="general" vertical="bottom" wrapText="0" readingOrder="0"/>
    </dxf>
  </rfmt>
  <rfmt sheetId="1" sqref="S355" start="0" length="0">
    <dxf>
      <font>
        <sz val="12"/>
        <color theme="1"/>
        <name val="Times New Roman"/>
        <scheme val="none"/>
      </font>
      <alignment horizontal="general" vertical="bottom" wrapText="0" readingOrder="0"/>
    </dxf>
  </rfmt>
  <rfmt sheetId="1" sqref="S356" start="0" length="0">
    <dxf>
      <font>
        <sz val="12"/>
        <color theme="1"/>
        <name val="Times New Roman"/>
        <scheme val="none"/>
      </font>
      <alignment horizontal="general" vertical="bottom" wrapText="0" readingOrder="0"/>
    </dxf>
  </rfmt>
  <rfmt sheetId="1" sqref="S357" start="0" length="0">
    <dxf>
      <font>
        <sz val="12"/>
        <color theme="1"/>
        <name val="Times New Roman"/>
        <scheme val="none"/>
      </font>
      <alignment horizontal="general" vertical="bottom" wrapText="0" readingOrder="0"/>
    </dxf>
  </rfmt>
  <rfmt sheetId="1" sqref="S358" start="0" length="0">
    <dxf>
      <font>
        <sz val="12"/>
        <color theme="1"/>
        <name val="Times New Roman"/>
        <scheme val="none"/>
      </font>
      <alignment horizontal="general" vertical="bottom" wrapText="0" readingOrder="0"/>
    </dxf>
  </rfmt>
  <rfmt sheetId="1" sqref="S359" start="0" length="0">
    <dxf>
      <font>
        <sz val="12"/>
        <color theme="1"/>
        <name val="Times New Roman"/>
        <scheme val="none"/>
      </font>
      <alignment horizontal="general" vertical="bottom" wrapText="0" readingOrder="0"/>
    </dxf>
  </rfmt>
  <rfmt sheetId="1" sqref="S360" start="0" length="0">
    <dxf>
      <font>
        <sz val="12"/>
        <color theme="1"/>
        <name val="Times New Roman"/>
        <scheme val="none"/>
      </font>
      <alignment horizontal="general" vertical="bottom" wrapText="0" readingOrder="0"/>
    </dxf>
  </rfmt>
  <rfmt sheetId="1" sqref="S361" start="0" length="0">
    <dxf>
      <font>
        <sz val="12"/>
        <color theme="1"/>
        <name val="Times New Roman"/>
        <scheme val="none"/>
      </font>
      <alignment horizontal="general" vertical="bottom" wrapText="0" readingOrder="0"/>
    </dxf>
  </rfmt>
  <rfmt sheetId="1" sqref="S362" start="0" length="0">
    <dxf>
      <font>
        <sz val="12"/>
        <color theme="1"/>
        <name val="Times New Roman"/>
        <scheme val="none"/>
      </font>
      <alignment horizontal="general" vertical="bottom" wrapText="0" readingOrder="0"/>
    </dxf>
  </rfmt>
  <rfmt sheetId="1" sqref="S363" start="0" length="0">
    <dxf>
      <font>
        <sz val="12"/>
        <color theme="1"/>
        <name val="Times New Roman"/>
        <scheme val="none"/>
      </font>
      <alignment horizontal="general" vertical="bottom" wrapText="0" readingOrder="0"/>
    </dxf>
  </rfmt>
  <rfmt sheetId="1" sqref="S364" start="0" length="0">
    <dxf>
      <font>
        <sz val="12"/>
        <color theme="1"/>
        <name val="Times New Roman"/>
        <scheme val="none"/>
      </font>
      <alignment horizontal="general" vertical="bottom" wrapText="0" readingOrder="0"/>
    </dxf>
  </rfmt>
  <rfmt sheetId="1" sqref="S365" start="0" length="0">
    <dxf>
      <font>
        <sz val="12"/>
        <color theme="1"/>
        <name val="Times New Roman"/>
        <scheme val="none"/>
      </font>
      <alignment horizontal="general" vertical="bottom" wrapText="0" readingOrder="0"/>
    </dxf>
  </rfmt>
  <rfmt sheetId="1" sqref="S366" start="0" length="0">
    <dxf>
      <font>
        <sz val="12"/>
        <color theme="1"/>
        <name val="Times New Roman"/>
        <scheme val="none"/>
      </font>
      <alignment horizontal="general" vertical="bottom" wrapText="0" readingOrder="0"/>
    </dxf>
  </rfmt>
  <rfmt sheetId="1" sqref="S367" start="0" length="0">
    <dxf>
      <font>
        <sz val="12"/>
        <color theme="1"/>
        <name val="Times New Roman"/>
        <scheme val="none"/>
      </font>
      <alignment horizontal="general" vertical="bottom" wrapText="0" readingOrder="0"/>
    </dxf>
  </rfmt>
  <rfmt sheetId="1" sqref="S368" start="0" length="0">
    <dxf>
      <font>
        <sz val="12"/>
        <color theme="1"/>
        <name val="Times New Roman"/>
        <scheme val="none"/>
      </font>
      <alignment horizontal="general" vertical="bottom" wrapText="0" readingOrder="0"/>
    </dxf>
  </rfmt>
  <rfmt sheetId="1" sqref="S369" start="0" length="0">
    <dxf>
      <font>
        <sz val="12"/>
        <color theme="1"/>
        <name val="Times New Roman"/>
        <scheme val="none"/>
      </font>
      <alignment horizontal="general" vertical="bottom" wrapText="0" readingOrder="0"/>
    </dxf>
  </rfmt>
  <rfmt sheetId="1" sqref="S370" start="0" length="0">
    <dxf>
      <font>
        <sz val="12"/>
        <color theme="1"/>
        <name val="Times New Roman"/>
        <scheme val="none"/>
      </font>
      <alignment horizontal="general" vertical="bottom" wrapText="0" readingOrder="0"/>
    </dxf>
  </rfmt>
  <rfmt sheetId="1" sqref="S371" start="0" length="0">
    <dxf>
      <font>
        <sz val="12"/>
        <color theme="1"/>
        <name val="Times New Roman"/>
        <scheme val="none"/>
      </font>
      <alignment horizontal="general" vertical="bottom" wrapText="0" readingOrder="0"/>
    </dxf>
  </rfmt>
  <rfmt sheetId="1" sqref="S372" start="0" length="0">
    <dxf>
      <font>
        <sz val="12"/>
        <color theme="1"/>
        <name val="Times New Roman"/>
        <scheme val="none"/>
      </font>
      <alignment horizontal="general" vertical="bottom" wrapText="0" readingOrder="0"/>
    </dxf>
  </rfmt>
  <rfmt sheetId="1" sqref="S373" start="0" length="0">
    <dxf>
      <font>
        <sz val="12"/>
        <color theme="1"/>
        <name val="Times New Roman"/>
        <scheme val="none"/>
      </font>
      <alignment horizontal="general" vertical="bottom" wrapText="0" readingOrder="0"/>
    </dxf>
  </rfmt>
  <rfmt sheetId="1" sqref="S374" start="0" length="0">
    <dxf>
      <font>
        <sz val="12"/>
        <color theme="1"/>
        <name val="Times New Roman"/>
        <scheme val="none"/>
      </font>
      <alignment horizontal="general" vertical="bottom" wrapText="0" readingOrder="0"/>
    </dxf>
  </rfmt>
  <rfmt sheetId="1" sqref="S375" start="0" length="0">
    <dxf>
      <font>
        <sz val="12"/>
        <color theme="1"/>
        <name val="Times New Roman"/>
        <scheme val="none"/>
      </font>
      <alignment horizontal="general" vertical="bottom" wrapText="0" readingOrder="0"/>
    </dxf>
  </rfmt>
  <rfmt sheetId="1" sqref="S376" start="0" length="0">
    <dxf>
      <font>
        <sz val="12"/>
        <color theme="1"/>
        <name val="Times New Roman"/>
        <scheme val="none"/>
      </font>
      <alignment horizontal="general" vertical="bottom" wrapText="0" readingOrder="0"/>
    </dxf>
  </rfmt>
  <rfmt sheetId="1" sqref="S377" start="0" length="0">
    <dxf>
      <font>
        <sz val="12"/>
        <color theme="1"/>
        <name val="Times New Roman"/>
        <scheme val="none"/>
      </font>
      <alignment horizontal="general" vertical="bottom" wrapText="0" readingOrder="0"/>
    </dxf>
  </rfmt>
  <rfmt sheetId="1" sqref="S378" start="0" length="0">
    <dxf>
      <font>
        <sz val="12"/>
        <color theme="1"/>
        <name val="Times New Roman"/>
        <scheme val="none"/>
      </font>
      <alignment horizontal="general" vertical="bottom" wrapText="0" readingOrder="0"/>
    </dxf>
  </rfmt>
  <rfmt sheetId="1" sqref="S379" start="0" length="0">
    <dxf>
      <font>
        <sz val="12"/>
        <color theme="1"/>
        <name val="Times New Roman"/>
        <scheme val="none"/>
      </font>
      <alignment horizontal="general" vertical="bottom" wrapText="0" readingOrder="0"/>
    </dxf>
  </rfmt>
  <rfmt sheetId="1" sqref="S380" start="0" length="0">
    <dxf>
      <font>
        <sz val="12"/>
        <color theme="1"/>
        <name val="Times New Roman"/>
        <scheme val="none"/>
      </font>
      <alignment horizontal="general" vertical="bottom" wrapText="0" readingOrder="0"/>
    </dxf>
  </rfmt>
  <rfmt sheetId="1" sqref="S381" start="0" length="0">
    <dxf>
      <font>
        <sz val="12"/>
        <color theme="1"/>
        <name val="Times New Roman"/>
        <scheme val="none"/>
      </font>
      <alignment horizontal="general" vertical="bottom" wrapText="0" readingOrder="0"/>
    </dxf>
  </rfmt>
  <rfmt sheetId="1" sqref="S382" start="0" length="0">
    <dxf>
      <font>
        <sz val="12"/>
        <color theme="1"/>
        <name val="Times New Roman"/>
        <scheme val="none"/>
      </font>
      <alignment horizontal="general" vertical="bottom" wrapText="0" readingOrder="0"/>
    </dxf>
  </rfmt>
  <rfmt sheetId="1" sqref="S383" start="0" length="0">
    <dxf>
      <font>
        <sz val="12"/>
        <color theme="1"/>
        <name val="Times New Roman"/>
        <scheme val="none"/>
      </font>
      <alignment horizontal="general" vertical="bottom" wrapText="0" readingOrder="0"/>
    </dxf>
  </rfmt>
  <rfmt sheetId="1" sqref="S384" start="0" length="0">
    <dxf>
      <font>
        <sz val="12"/>
        <color theme="1"/>
        <name val="Times New Roman"/>
        <scheme val="none"/>
      </font>
      <alignment horizontal="general" vertical="bottom" wrapText="0" readingOrder="0"/>
    </dxf>
  </rfmt>
  <rfmt sheetId="1" sqref="S385" start="0" length="0">
    <dxf>
      <font>
        <sz val="12"/>
        <color theme="1"/>
        <name val="Times New Roman"/>
        <scheme val="none"/>
      </font>
      <alignment horizontal="general" vertical="bottom" wrapText="0" readingOrder="0"/>
    </dxf>
  </rfmt>
  <rfmt sheetId="1" sqref="S386" start="0" length="0">
    <dxf>
      <font>
        <sz val="12"/>
        <color theme="1"/>
        <name val="Times New Roman"/>
        <scheme val="none"/>
      </font>
      <alignment horizontal="general" vertical="bottom" wrapText="0" readingOrder="0"/>
    </dxf>
  </rfmt>
  <rfmt sheetId="1" sqref="S387" start="0" length="0">
    <dxf>
      <font>
        <sz val="12"/>
        <color theme="1"/>
        <name val="Times New Roman"/>
        <scheme val="none"/>
      </font>
      <alignment horizontal="general" vertical="bottom" wrapText="0" readingOrder="0"/>
    </dxf>
  </rfmt>
  <rfmt sheetId="1" sqref="S388" start="0" length="0">
    <dxf>
      <font>
        <sz val="12"/>
        <color theme="1"/>
        <name val="Times New Roman"/>
        <scheme val="none"/>
      </font>
      <alignment horizontal="general" vertical="bottom" wrapText="0" readingOrder="0"/>
    </dxf>
  </rfmt>
  <rfmt sheetId="1" sqref="S389" start="0" length="0">
    <dxf>
      <font>
        <sz val="12"/>
        <color theme="1"/>
        <name val="Times New Roman"/>
        <scheme val="none"/>
      </font>
      <alignment horizontal="general" vertical="bottom" wrapText="0" readingOrder="0"/>
    </dxf>
  </rfmt>
  <rfmt sheetId="1" sqref="S390" start="0" length="0">
    <dxf>
      <font>
        <sz val="12"/>
        <color theme="1"/>
        <name val="Times New Roman"/>
        <scheme val="none"/>
      </font>
      <alignment horizontal="general" vertical="bottom" wrapText="0" readingOrder="0"/>
    </dxf>
  </rfmt>
  <rfmt sheetId="1" sqref="S391" start="0" length="0">
    <dxf>
      <font>
        <sz val="12"/>
        <color theme="1"/>
        <name val="Times New Roman"/>
        <scheme val="none"/>
      </font>
      <alignment horizontal="general" vertical="bottom" wrapText="0" readingOrder="0"/>
    </dxf>
  </rfmt>
  <rfmt sheetId="1" sqref="S392" start="0" length="0">
    <dxf>
      <font>
        <sz val="12"/>
        <color theme="1"/>
        <name val="Times New Roman"/>
        <scheme val="none"/>
      </font>
      <alignment horizontal="general" vertical="bottom" wrapText="0" readingOrder="0"/>
    </dxf>
  </rfmt>
  <rfmt sheetId="1" sqref="S393" start="0" length="0">
    <dxf>
      <font>
        <sz val="12"/>
        <color theme="1"/>
        <name val="Times New Roman"/>
        <scheme val="none"/>
      </font>
      <alignment horizontal="general" vertical="bottom" wrapText="0" readingOrder="0"/>
    </dxf>
  </rfmt>
  <rfmt sheetId="1" sqref="S394" start="0" length="0">
    <dxf>
      <font>
        <sz val="12"/>
        <color theme="1"/>
        <name val="Times New Roman"/>
        <scheme val="none"/>
      </font>
      <alignment horizontal="general" vertical="bottom" wrapText="0" readingOrder="0"/>
    </dxf>
  </rfmt>
  <rfmt sheetId="1" sqref="S395" start="0" length="0">
    <dxf>
      <font>
        <sz val="12"/>
        <color theme="1"/>
        <name val="Times New Roman"/>
        <scheme val="none"/>
      </font>
      <alignment horizontal="general" vertical="bottom" wrapText="0" readingOrder="0"/>
    </dxf>
  </rfmt>
  <rfmt sheetId="1" sqref="S396" start="0" length="0">
    <dxf>
      <font>
        <sz val="12"/>
        <color theme="1"/>
        <name val="Times New Roman"/>
        <scheme val="none"/>
      </font>
      <alignment horizontal="general" vertical="bottom" wrapText="0" readingOrder="0"/>
    </dxf>
  </rfmt>
  <rfmt sheetId="1" sqref="S397" start="0" length="0">
    <dxf>
      <font>
        <sz val="12"/>
        <color theme="1"/>
        <name val="Times New Roman"/>
        <scheme val="none"/>
      </font>
      <alignment horizontal="general" vertical="bottom" wrapText="0" readingOrder="0"/>
    </dxf>
  </rfmt>
  <rfmt sheetId="1" sqref="S398" start="0" length="0">
    <dxf>
      <font>
        <sz val="12"/>
        <color theme="1"/>
        <name val="Times New Roman"/>
        <scheme val="none"/>
      </font>
      <alignment horizontal="general" vertical="bottom" wrapText="0" readingOrder="0"/>
    </dxf>
  </rfmt>
  <rfmt sheetId="1" sqref="S399" start="0" length="0">
    <dxf>
      <font>
        <sz val="12"/>
        <color theme="1"/>
        <name val="Times New Roman"/>
        <scheme val="none"/>
      </font>
      <alignment horizontal="general" vertical="bottom" wrapText="0" readingOrder="0"/>
    </dxf>
  </rfmt>
  <rfmt sheetId="1" sqref="S400" start="0" length="0">
    <dxf>
      <font>
        <sz val="12"/>
        <color theme="1"/>
        <name val="Times New Roman"/>
        <scheme val="none"/>
      </font>
      <alignment horizontal="general" vertical="bottom" wrapText="0" readingOrder="0"/>
    </dxf>
  </rfmt>
  <rfmt sheetId="1" sqref="S401" start="0" length="0">
    <dxf>
      <font>
        <sz val="12"/>
        <color theme="1"/>
        <name val="Times New Roman"/>
        <scheme val="none"/>
      </font>
      <alignment horizontal="general" vertical="bottom" wrapText="0" readingOrder="0"/>
    </dxf>
  </rfmt>
  <rfmt sheetId="1" sqref="S402" start="0" length="0">
    <dxf>
      <font>
        <sz val="12"/>
        <color theme="1"/>
        <name val="Times New Roman"/>
        <scheme val="none"/>
      </font>
      <alignment horizontal="general" vertical="bottom" wrapText="0" readingOrder="0"/>
    </dxf>
  </rfmt>
  <rfmt sheetId="1" sqref="S403" start="0" length="0">
    <dxf>
      <font>
        <sz val="12"/>
        <color theme="1"/>
        <name val="Times New Roman"/>
        <scheme val="none"/>
      </font>
      <alignment horizontal="general" vertical="bottom" wrapText="0" readingOrder="0"/>
    </dxf>
  </rfmt>
  <rfmt sheetId="1" sqref="S404" start="0" length="0">
    <dxf>
      <font>
        <sz val="12"/>
        <color theme="1"/>
        <name val="Times New Roman"/>
        <scheme val="none"/>
      </font>
      <alignment horizontal="general" vertical="bottom" wrapText="0" readingOrder="0"/>
    </dxf>
  </rfmt>
  <rfmt sheetId="1" sqref="S405" start="0" length="0">
    <dxf>
      <font>
        <sz val="12"/>
        <color theme="1"/>
        <name val="Times New Roman"/>
        <scheme val="none"/>
      </font>
      <alignment horizontal="general" vertical="bottom" wrapText="0" readingOrder="0"/>
    </dxf>
  </rfmt>
  <rfmt sheetId="1" sqref="S406" start="0" length="0">
    <dxf>
      <font>
        <sz val="12"/>
        <color theme="1"/>
        <name val="Times New Roman"/>
        <scheme val="none"/>
      </font>
      <alignment horizontal="general" vertical="bottom" wrapText="0" readingOrder="0"/>
    </dxf>
  </rfmt>
  <rfmt sheetId="1" sqref="S407" start="0" length="0">
    <dxf>
      <font>
        <sz val="12"/>
        <color theme="1"/>
        <name val="Times New Roman"/>
        <scheme val="none"/>
      </font>
      <alignment horizontal="general" vertical="bottom" wrapText="0" readingOrder="0"/>
    </dxf>
  </rfmt>
  <rfmt sheetId="1" sqref="S408" start="0" length="0">
    <dxf>
      <font>
        <sz val="12"/>
        <color theme="1"/>
        <name val="Times New Roman"/>
        <scheme val="none"/>
      </font>
      <alignment horizontal="general" vertical="bottom" wrapText="0" readingOrder="0"/>
    </dxf>
  </rfmt>
  <rfmt sheetId="1" sqref="S409" start="0" length="0">
    <dxf>
      <font>
        <sz val="12"/>
        <color theme="1"/>
        <name val="Times New Roman"/>
        <scheme val="none"/>
      </font>
      <alignment horizontal="general" vertical="bottom" wrapText="0" readingOrder="0"/>
    </dxf>
  </rfmt>
  <rfmt sheetId="1" sqref="S410" start="0" length="0">
    <dxf>
      <font>
        <sz val="12"/>
        <color theme="1"/>
        <name val="Times New Roman"/>
        <scheme val="none"/>
      </font>
      <alignment horizontal="general" vertical="bottom" wrapText="0" readingOrder="0"/>
    </dxf>
  </rfmt>
  <rfmt sheetId="1" sqref="S411" start="0" length="0">
    <dxf>
      <font>
        <sz val="12"/>
        <color theme="1"/>
        <name val="Times New Roman"/>
        <scheme val="none"/>
      </font>
      <alignment horizontal="general" vertical="bottom" wrapText="0" readingOrder="0"/>
    </dxf>
  </rfmt>
  <rfmt sheetId="1" sqref="S412" start="0" length="0">
    <dxf>
      <font>
        <sz val="12"/>
        <color theme="1"/>
        <name val="Times New Roman"/>
        <scheme val="none"/>
      </font>
      <alignment horizontal="general" vertical="bottom" wrapText="0" readingOrder="0"/>
    </dxf>
  </rfmt>
  <rfmt sheetId="1" sqref="S413" start="0" length="0">
    <dxf>
      <font>
        <sz val="12"/>
        <color theme="1"/>
        <name val="Times New Roman"/>
        <scheme val="none"/>
      </font>
      <alignment horizontal="general" vertical="bottom" wrapText="0" readingOrder="0"/>
    </dxf>
  </rfmt>
  <rfmt sheetId="1" sqref="S414" start="0" length="0">
    <dxf>
      <font>
        <sz val="12"/>
        <color theme="1"/>
        <name val="Times New Roman"/>
        <scheme val="none"/>
      </font>
      <alignment horizontal="general" vertical="bottom" wrapText="0" readingOrder="0"/>
    </dxf>
  </rfmt>
  <rfmt sheetId="1" sqref="S415" start="0" length="0">
    <dxf>
      <font>
        <sz val="12"/>
        <color theme="1"/>
        <name val="Times New Roman"/>
        <scheme val="none"/>
      </font>
      <alignment horizontal="general" vertical="bottom" wrapText="0" readingOrder="0"/>
    </dxf>
  </rfmt>
  <rfmt sheetId="1" sqref="S416" start="0" length="0">
    <dxf>
      <font>
        <sz val="12"/>
        <color theme="1"/>
        <name val="Times New Roman"/>
        <scheme val="none"/>
      </font>
      <alignment horizontal="general" vertical="bottom" wrapText="0" readingOrder="0"/>
    </dxf>
  </rfmt>
  <rfmt sheetId="1" sqref="S1:S1048576" start="0" length="0">
    <dxf>
      <font>
        <sz val="12"/>
        <color theme="1"/>
        <name val="Times New Roman"/>
        <scheme val="none"/>
      </font>
      <alignment horizontal="general" vertical="bottom" wrapText="0" readingOrder="0"/>
    </dxf>
  </rfmt>
  <rfmt sheetId="1" sqref="S9" start="0" length="0">
    <dxf>
      <numFmt numFmtId="4" formatCode="#,##0.00"/>
      <alignment vertical="center" readingOrder="0"/>
    </dxf>
  </rfmt>
  <rfmt sheetId="1" sqref="S10" start="0" length="0">
    <dxf>
      <font>
        <b/>
        <sz val="20"/>
      </font>
      <numFmt numFmtId="4" formatCode="#,##0.00"/>
      <alignment vertical="center" readingOrder="0"/>
    </dxf>
  </rfmt>
  <rrc rId="65" sId="1" ref="Q1:Q1048576" action="deleteCol">
    <undo index="0" exp="area" ref3D="1" dr="$A$5:$XFD$8" dn="Заголовки_для_печати" sId="1"/>
    <undo index="0" exp="area" ref3D="1" dr="$A$5:$XFD$7" dn="Z_F2110B0B_AAE7_42F0_B553_C360E9249AD4_.wvu.PrintTitles" sId="1"/>
    <undo index="4" exp="area" ref3D="1" dr="$R$1:$BV$1048576" dn="Z_F2110B0B_AAE7_42F0_B553_C360E9249AD4_.wvu.Cols" sId="1"/>
    <undo index="0" exp="area" ref3D="1" dr="$A$5:$XFD$7" dn="Z_D7BC8E82_4392_4806_9DAE_D94253790B9C_.wvu.PrintTitles" sId="1"/>
    <undo index="4" exp="area" ref3D="1" dr="$R$1:$BV$1048576" dn="Z_D7BC8E82_4392_4806_9DAE_D94253790B9C_.wvu.Cols" sId="1"/>
    <undo index="0" exp="area" ref3D="1" dr="$A$5:$XFD$8" dn="Z_D20DFCFE_63F9_4265_B37B_4F36C46DF159_.wvu.PrintTitles" sId="1"/>
    <undo index="0" exp="area" ref3D="1" dr="$A$5:$XFD$8" dn="Z_BEA0FDBA_BB07_4C19_8BBD_5E57EE395C09_.wvu.PrintTitles" sId="1"/>
    <undo index="0" exp="area" ref3D="1" dr="$A$5:$XFD$7" dn="Z_A6B98527_7CBF_4E4D_BDEA_9334A3EB779F_.wvu.PrintTitles" sId="1"/>
    <undo index="4" exp="area" ref3D="1" dr="$R$1:$BV$1048576" dn="Z_A6B98527_7CBF_4E4D_BDEA_9334A3EB779F_.wvu.Cols" sId="1"/>
    <undo index="0" exp="area" ref3D="1" dr="$A$5:$XFD$8" dn="Z_A0A3CD9B_2436_40D7_91DB_589A95FBBF00_.wvu.PrintTitles" sId="1"/>
    <undo index="0" exp="area" ref3D="1" dr="$A$5:$XFD$8" dn="Z_9FA29541_62F4_4CED_BF33_19F6BA57578F_.wvu.PrintTitles" sId="1"/>
    <undo index="0" exp="area" ref3D="1" dr="$A$5:$XFD$8" dn="Z_9E943B7D_D4C7_443F_BC4C_8AB90546D8A5_.wvu.PrintTitles" sId="1"/>
    <undo index="0" exp="area" ref3D="1" dr="$A$64:$XFD$66" dn="Z_998B8119_4FF3_4A16_838D_539C6AE34D55_.wvu.Rows" sId="1"/>
    <undo index="0" exp="area" ref3D="1" dr="$A$5:$XFD$8" dn="Z_998B8119_4FF3_4A16_838D_539C6AE34D55_.wvu.PrintTitles" sId="1"/>
    <undo index="0" exp="area" ref3D="1" dr="$A$5:$XFD$8" dn="Z_7B245AB0_C2AF_4822_BFC4_2399F85856C1_.wvu.PrintTitles" sId="1"/>
    <undo index="0" exp="area" ref3D="1" dr="$A$5:$XFD$8" dn="Z_67ADFAE6_A9AF_44D7_8539_93CD0F6B7849_.wvu.PrintTitles" sId="1"/>
    <undo index="0" exp="area" ref3D="1" dr="$A$5:$XFD$8" dn="Z_649E5CE3_4976_49D9_83DA_4E57FFC714BF_.wvu.PrintTitles" sId="1"/>
    <undo index="0" exp="area" ref3D="1" dr="$A$5:$XFD$8" dn="Z_5FB953A5_71FF_4056_AF98_C9D06FF0EDF3_.wvu.PrintTitles" sId="1"/>
    <undo index="0" exp="area" ref3D="1" dr="$A$5:$XFD$8" dn="Z_539CB3DF_9B66_4BE7_9074_8CE0405EB8A6_.wvu.PrintTitles" sId="1"/>
    <undo index="0" exp="area" ref3D="1" dr="$A$5:$XFD$8" dn="Z_45DE1976_7F07_4EB4_8A9C_FB72D060BEFA_.wvu.PrintTitles" sId="1"/>
    <undo index="0" exp="area" ref3D="1" dr="$A$5:$XFD$8" dn="Z_37F8CE32_8CE8_4D95_9C0E_63112E6EFFE9_.wvu.PrintTitles" sId="1"/>
    <rfmt sheetId="1" xfDxf="1" sqref="Q1:Q1048576" start="0" length="0"/>
    <rfmt sheetId="1" sqref="Q4" start="0" length="0">
      <dxf>
        <font>
          <sz val="20"/>
          <color theme="1"/>
          <name val="Times New Roman"/>
          <scheme val="none"/>
        </font>
        <alignment vertical="top" wrapText="1" readingOrder="0"/>
      </dxf>
    </rfmt>
    <rfmt sheetId="1" sqref="Q5" start="0" length="0">
      <dxf>
        <font>
          <sz val="20"/>
          <color theme="1"/>
          <name val="Times New Roman"/>
          <scheme val="none"/>
        </font>
        <alignment horizontal="left" vertical="top" wrapText="1" readingOrder="0"/>
      </dxf>
    </rfmt>
    <rfmt sheetId="1" sqref="Q6" start="0" length="0">
      <dxf>
        <font>
          <sz val="20"/>
          <color theme="1"/>
          <name val="Times New Roman"/>
          <scheme val="none"/>
        </font>
        <alignment horizontal="left" vertical="top" wrapText="1" readingOrder="0"/>
      </dxf>
    </rfmt>
    <rfmt sheetId="1" sqref="Q7" start="0" length="0">
      <dxf>
        <font>
          <sz val="20"/>
          <color theme="1"/>
          <name val="Times New Roman"/>
          <scheme val="none"/>
        </font>
        <alignment horizontal="left" vertical="top" wrapText="1" readingOrder="0"/>
      </dxf>
    </rfmt>
    <rfmt sheetId="1" sqref="Q8" start="0" length="0">
      <dxf>
        <font>
          <i/>
          <sz val="20"/>
          <color theme="1"/>
          <name val="Times New Roman"/>
          <scheme val="none"/>
        </font>
        <alignment horizontal="left" vertical="top" wrapText="1" readingOrder="0"/>
      </dxf>
    </rfmt>
    <rfmt sheetId="1" sqref="Q9" start="0" length="0">
      <dxf>
        <font>
          <b/>
          <sz val="20"/>
          <color theme="1"/>
          <name val="Times New Roman"/>
          <scheme val="none"/>
        </font>
        <alignment horizontal="left" vertical="top" wrapText="1" readingOrder="0"/>
      </dxf>
    </rfmt>
    <rfmt sheetId="1" sqref="Q10" start="0" length="0">
      <dxf>
        <font>
          <sz val="20"/>
          <color theme="1"/>
          <name val="Times New Roman"/>
          <scheme val="none"/>
        </font>
        <alignment horizontal="left" vertical="top" wrapText="1" readingOrder="0"/>
      </dxf>
    </rfmt>
    <rfmt sheetId="1" sqref="Q11" start="0" length="0">
      <dxf>
        <font>
          <sz val="20"/>
          <color theme="1"/>
          <name val="Times New Roman"/>
          <scheme val="none"/>
        </font>
        <alignment horizontal="left" vertical="top" wrapText="1" readingOrder="0"/>
      </dxf>
    </rfmt>
    <rfmt sheetId="1" sqref="Q12" start="0" length="0">
      <dxf>
        <font>
          <sz val="20"/>
          <color theme="1"/>
          <name val="Times New Roman"/>
          <scheme val="none"/>
        </font>
        <alignment horizontal="left" vertical="top" wrapText="1" readingOrder="0"/>
      </dxf>
    </rfmt>
    <rfmt sheetId="1" sqref="Q13" start="0" length="0">
      <dxf>
        <font>
          <sz val="20"/>
          <color theme="1"/>
          <name val="Times New Roman"/>
          <scheme val="none"/>
        </font>
        <alignment horizontal="left" vertical="top" wrapText="1" readingOrder="0"/>
      </dxf>
    </rfmt>
    <rfmt sheetId="1" sqref="Q14" start="0" length="0">
      <dxf>
        <font>
          <sz val="20"/>
          <color theme="1"/>
          <name val="Times New Roman"/>
          <scheme val="none"/>
        </font>
        <alignment horizontal="left" vertical="top" wrapText="1" readingOrder="0"/>
      </dxf>
    </rfmt>
    <rfmt sheetId="1" sqref="Q15" start="0" length="0">
      <dxf>
        <font>
          <b/>
          <sz val="20"/>
          <color theme="1"/>
          <name val="Times New Roman"/>
          <scheme val="none"/>
        </font>
        <alignment horizontal="left" vertical="top" wrapText="1" readingOrder="0"/>
      </dxf>
    </rfmt>
    <rfmt sheetId="1" sqref="Q16" start="0" length="0">
      <dxf>
        <font>
          <b/>
          <sz val="20"/>
          <color theme="1"/>
          <name val="Times New Roman"/>
          <scheme val="none"/>
        </font>
        <alignment horizontal="left" vertical="top" wrapText="1" readingOrder="0"/>
      </dxf>
    </rfmt>
    <rfmt sheetId="1" sqref="Q17" start="0" length="0">
      <dxf>
        <font>
          <b/>
          <sz val="20"/>
          <color theme="1"/>
          <name val="Times New Roman"/>
          <scheme val="none"/>
        </font>
        <alignment horizontal="left" vertical="top" wrapText="1" readingOrder="0"/>
      </dxf>
    </rfmt>
    <rfmt sheetId="1" sqref="Q18" start="0" length="0">
      <dxf>
        <font>
          <b/>
          <sz val="20"/>
          <color theme="1"/>
          <name val="Times New Roman"/>
          <scheme val="none"/>
        </font>
        <alignment horizontal="left" vertical="top" wrapText="1" readingOrder="0"/>
      </dxf>
    </rfmt>
    <rfmt sheetId="1" sqref="Q19" start="0" length="0">
      <dxf>
        <font>
          <b/>
          <sz val="20"/>
          <color theme="1"/>
          <name val="Times New Roman"/>
          <scheme val="none"/>
        </font>
        <alignment horizontal="left" vertical="top" wrapText="1" readingOrder="0"/>
      </dxf>
    </rfmt>
    <rfmt sheetId="1" sqref="Q20" start="0" length="0">
      <dxf>
        <font>
          <sz val="20"/>
          <color theme="1"/>
          <name val="Times New Roman"/>
          <scheme val="none"/>
        </font>
        <alignment horizontal="left" vertical="top" wrapText="1" readingOrder="0"/>
      </dxf>
    </rfmt>
    <rfmt sheetId="1" sqref="Q36" start="0" length="0">
      <dxf>
        <font>
          <b/>
          <sz val="20"/>
          <color theme="1"/>
          <name val="Times New Roman"/>
          <scheme val="none"/>
        </font>
        <alignment horizontal="left" vertical="center" wrapText="1" readingOrder="0"/>
      </dxf>
    </rfmt>
    <rfmt sheetId="1" sqref="Q40" start="0" length="0">
      <dxf>
        <font>
          <sz val="20"/>
          <color auto="1"/>
          <name val="Times New Roman"/>
          <scheme val="none"/>
        </font>
        <alignment vertical="top" wrapText="1" readingOrder="0"/>
      </dxf>
    </rfmt>
    <rfmt sheetId="1" sqref="Q43" start="0" length="0">
      <dxf>
        <font>
          <b/>
          <sz val="20"/>
          <color theme="1"/>
          <name val="Times New Roman"/>
          <scheme val="none"/>
        </font>
        <alignment horizontal="left" vertical="center" wrapText="1" readingOrder="0"/>
      </dxf>
    </rfmt>
    <rfmt sheetId="1" sqref="Q44" start="0" length="0">
      <dxf>
        <font>
          <sz val="20"/>
          <color theme="1"/>
          <name val="Times New Roman"/>
          <scheme val="none"/>
        </font>
        <alignment horizontal="left" vertical="top" wrapText="1" readingOrder="0"/>
      </dxf>
    </rfmt>
    <rfmt sheetId="1" sqref="Q45" start="0" length="0">
      <dxf>
        <font>
          <sz val="20"/>
          <color theme="1"/>
          <name val="Times New Roman"/>
          <scheme val="none"/>
        </font>
        <alignment horizontal="left" vertical="top" wrapText="1" readingOrder="0"/>
      </dxf>
    </rfmt>
    <rfmt sheetId="1" sqref="Q46" start="0" length="0">
      <dxf>
        <font>
          <sz val="20"/>
          <color theme="1"/>
          <name val="Times New Roman"/>
          <scheme val="none"/>
        </font>
        <alignment horizontal="left" vertical="top" wrapText="1" readingOrder="0"/>
      </dxf>
    </rfmt>
    <rfmt sheetId="1" sqref="Q47" start="0" length="0">
      <dxf>
        <font>
          <sz val="20"/>
          <color theme="1"/>
          <name val="Times New Roman"/>
          <scheme val="none"/>
        </font>
        <alignment horizontal="left" vertical="top" wrapText="1" readingOrder="0"/>
      </dxf>
    </rfmt>
    <rfmt sheetId="1" sqref="Q48" start="0" length="0">
      <dxf>
        <font>
          <sz val="20"/>
          <color theme="1"/>
          <name val="Times New Roman"/>
          <scheme val="none"/>
        </font>
        <alignment horizontal="left" vertical="top" wrapText="1" readingOrder="0"/>
      </dxf>
    </rfmt>
    <rfmt sheetId="1" sqref="Q49" start="0" length="0">
      <dxf>
        <font>
          <sz val="20"/>
          <color theme="1"/>
          <name val="Times New Roman"/>
          <scheme val="none"/>
        </font>
        <alignment horizontal="left" vertical="top" wrapText="1" readingOrder="0"/>
      </dxf>
    </rfmt>
    <rfmt sheetId="1" sqref="Q50" start="0" length="0">
      <dxf>
        <font>
          <sz val="20"/>
          <color theme="1"/>
          <name val="Times New Roman"/>
          <scheme val="none"/>
        </font>
        <alignment horizontal="left" vertical="top" wrapText="1" readingOrder="0"/>
      </dxf>
    </rfmt>
    <rfmt sheetId="1" sqref="Q51" start="0" length="0">
      <dxf>
        <font>
          <sz val="20"/>
          <color theme="1"/>
          <name val="Times New Roman"/>
          <scheme val="none"/>
        </font>
        <alignment horizontal="left" vertical="top" wrapText="1" readingOrder="0"/>
      </dxf>
    </rfmt>
    <rfmt sheetId="1" sqref="Q52" start="0" length="0">
      <dxf>
        <font>
          <sz val="20"/>
          <color theme="1"/>
          <name val="Times New Roman"/>
          <scheme val="none"/>
        </font>
        <alignment horizontal="left" vertical="top" wrapText="1" readingOrder="0"/>
      </dxf>
    </rfmt>
    <rfmt sheetId="1" sqref="Q53" start="0" length="0">
      <dxf>
        <font>
          <sz val="20"/>
          <color theme="1"/>
          <name val="Times New Roman"/>
          <scheme val="none"/>
        </font>
        <alignment horizontal="left" vertical="top" wrapText="1" readingOrder="0"/>
      </dxf>
    </rfmt>
    <rfmt sheetId="1" sqref="Q54" start="0" length="0">
      <dxf>
        <font>
          <sz val="20"/>
          <color theme="1"/>
          <name val="Times New Roman"/>
          <scheme val="none"/>
        </font>
        <alignment horizontal="left" vertical="top" wrapText="1" readingOrder="0"/>
      </dxf>
    </rfmt>
    <rfmt sheetId="1" sqref="Q55" start="0" length="0">
      <dxf>
        <font>
          <i/>
          <sz val="20"/>
          <color theme="1"/>
          <name val="Times New Roman"/>
          <scheme val="none"/>
        </font>
        <alignment horizontal="left" vertical="center" wrapText="1" readingOrder="0"/>
      </dxf>
    </rfmt>
    <rfmt sheetId="1" sqref="Q56" start="0" length="0">
      <dxf>
        <font>
          <sz val="20"/>
          <color theme="1"/>
          <name val="Times New Roman"/>
          <scheme val="none"/>
        </font>
        <alignment horizontal="left" vertical="top" wrapText="1" readingOrder="0"/>
      </dxf>
    </rfmt>
    <rfmt sheetId="1" sqref="Q57" start="0" length="0">
      <dxf>
        <font>
          <sz val="20"/>
          <color theme="1"/>
          <name val="Times New Roman"/>
          <scheme val="none"/>
        </font>
        <alignment horizontal="left" vertical="top" wrapText="1" readingOrder="0"/>
      </dxf>
    </rfmt>
    <rfmt sheetId="1" sqref="Q58" start="0" length="0">
      <dxf>
        <font>
          <sz val="20"/>
          <color theme="1"/>
          <name val="Times New Roman"/>
          <scheme val="none"/>
        </font>
        <alignment horizontal="left" vertical="top" wrapText="1" readingOrder="0"/>
      </dxf>
    </rfmt>
    <rfmt sheetId="1" sqref="Q59" start="0" length="0">
      <dxf>
        <font>
          <sz val="20"/>
          <color theme="1"/>
          <name val="Times New Roman"/>
          <scheme val="none"/>
        </font>
        <alignment horizontal="left" vertical="top" wrapText="1" readingOrder="0"/>
      </dxf>
    </rfmt>
    <rfmt sheetId="1" sqref="Q60" start="0" length="0">
      <dxf>
        <font>
          <sz val="20"/>
          <color theme="1"/>
          <name val="Times New Roman"/>
          <scheme val="none"/>
        </font>
        <alignment horizontal="left" vertical="top" wrapText="1" readingOrder="0"/>
      </dxf>
    </rfmt>
    <rfmt sheetId="1" sqref="Q61" start="0" length="0">
      <dxf>
        <font>
          <sz val="20"/>
          <color theme="1"/>
          <name val="Times New Roman"/>
          <scheme val="none"/>
        </font>
        <alignment horizontal="left" vertical="top" wrapText="1" readingOrder="0"/>
      </dxf>
    </rfmt>
    <rfmt sheetId="1" sqref="Q62" start="0" length="0">
      <dxf>
        <font>
          <b/>
          <i/>
          <sz val="20"/>
          <color theme="1"/>
          <name val="Times New Roman"/>
          <scheme val="none"/>
        </font>
        <alignment horizontal="left" vertical="center" wrapText="1" readingOrder="0"/>
      </dxf>
    </rfmt>
    <rfmt sheetId="1" sqref="Q63" start="0" length="0">
      <dxf>
        <font>
          <i/>
          <sz val="18"/>
          <color theme="1"/>
          <name val="Times New Roman"/>
          <scheme val="none"/>
        </font>
        <alignment horizontal="left" vertical="center" wrapText="1" readingOrder="0"/>
      </dxf>
    </rfmt>
    <rfmt sheetId="1" sqref="Q64" start="0" length="0">
      <dxf>
        <font>
          <i/>
          <sz val="18"/>
          <color theme="1"/>
          <name val="Times New Roman"/>
          <scheme val="none"/>
        </font>
        <alignment horizontal="left" vertical="center" wrapText="1" readingOrder="0"/>
      </dxf>
    </rfmt>
    <rfmt sheetId="1" sqref="Q65" start="0" length="0">
      <dxf>
        <font>
          <i/>
          <sz val="18"/>
          <color theme="1"/>
          <name val="Times New Roman"/>
          <scheme val="none"/>
        </font>
        <alignment horizontal="left" vertical="center" wrapText="1" readingOrder="0"/>
      </dxf>
    </rfmt>
    <rfmt sheetId="1" sqref="Q66" start="0" length="0">
      <dxf>
        <font>
          <i/>
          <sz val="18"/>
          <color theme="1"/>
          <name val="Times New Roman"/>
          <scheme val="none"/>
        </font>
        <alignment horizontal="left" vertical="center" wrapText="1" readingOrder="0"/>
      </dxf>
    </rfmt>
    <rfmt sheetId="1" sqref="Q67" start="0" length="0">
      <dxf>
        <font>
          <sz val="18"/>
          <color theme="1"/>
          <name val="Times New Roman"/>
          <scheme val="none"/>
        </font>
        <alignment horizontal="left" vertical="top" wrapText="1" readingOrder="0"/>
      </dxf>
    </rfmt>
    <rfmt sheetId="1" sqref="Q68" start="0" length="0">
      <dxf>
        <font>
          <sz val="18"/>
          <color theme="1"/>
          <name val="Times New Roman"/>
          <scheme val="none"/>
        </font>
        <alignment horizontal="left" vertical="top" wrapText="1" readingOrder="0"/>
      </dxf>
    </rfmt>
    <rfmt sheetId="1" sqref="Q69" start="0" length="0">
      <dxf>
        <font>
          <sz val="18"/>
          <color theme="1"/>
          <name val="Times New Roman"/>
          <scheme val="none"/>
        </font>
        <alignment horizontal="left" vertical="top" wrapText="1" readingOrder="0"/>
      </dxf>
    </rfmt>
    <rfmt sheetId="1" sqref="Q70" start="0" length="0">
      <dxf>
        <font>
          <sz val="18"/>
          <color theme="1"/>
          <name val="Times New Roman"/>
          <scheme val="none"/>
        </font>
        <alignment horizontal="left" vertical="top" wrapText="1" readingOrder="0"/>
      </dxf>
    </rfmt>
    <rfmt sheetId="1" sqref="Q71" start="0" length="0">
      <dxf>
        <font>
          <sz val="18"/>
          <color theme="1"/>
          <name val="Times New Roman"/>
          <scheme val="none"/>
        </font>
        <alignment horizontal="left" vertical="top" wrapText="1" readingOrder="0"/>
      </dxf>
    </rfmt>
    <rfmt sheetId="1" sqref="Q72" start="0" length="0">
      <dxf>
        <font>
          <i/>
          <sz val="18"/>
          <color theme="1"/>
          <name val="Times New Roman"/>
          <scheme val="none"/>
        </font>
        <alignment horizontal="left" vertical="center" wrapText="1" readingOrder="0"/>
      </dxf>
    </rfmt>
    <rfmt sheetId="1" sqref="Q73" start="0" length="0">
      <dxf>
        <font>
          <sz val="18"/>
          <color theme="1"/>
          <name val="Times New Roman"/>
          <scheme val="none"/>
        </font>
        <alignment horizontal="left" vertical="top" wrapText="1" readingOrder="0"/>
      </dxf>
    </rfmt>
    <rfmt sheetId="1" sqref="Q74" start="0" length="0">
      <dxf>
        <font>
          <sz val="18"/>
          <color theme="1"/>
          <name val="Times New Roman"/>
          <scheme val="none"/>
        </font>
        <alignment horizontal="left" vertical="top" wrapText="1" readingOrder="0"/>
      </dxf>
    </rfmt>
    <rfmt sheetId="1" sqref="Q75" start="0" length="0">
      <dxf>
        <font>
          <sz val="18"/>
          <color theme="1"/>
          <name val="Times New Roman"/>
          <scheme val="none"/>
        </font>
        <alignment horizontal="left" vertical="top" wrapText="1" readingOrder="0"/>
      </dxf>
    </rfmt>
    <rfmt sheetId="1" sqref="Q76" start="0" length="0">
      <dxf>
        <font>
          <sz val="18"/>
          <color theme="1"/>
          <name val="Times New Roman"/>
          <scheme val="none"/>
        </font>
        <alignment horizontal="left" vertical="top" wrapText="1" readingOrder="0"/>
      </dxf>
    </rfmt>
    <rfmt sheetId="1" sqref="Q77" start="0" length="0">
      <dxf>
        <font>
          <sz val="18"/>
          <color theme="1"/>
          <name val="Times New Roman"/>
          <scheme val="none"/>
        </font>
        <alignment horizontal="left" vertical="top" wrapText="1" readingOrder="0"/>
      </dxf>
    </rfmt>
    <rfmt sheetId="1" sqref="Q78" start="0" length="0">
      <dxf>
        <font>
          <i/>
          <sz val="18"/>
          <color theme="1"/>
          <name val="Times New Roman"/>
          <scheme val="none"/>
        </font>
        <fill>
          <patternFill patternType="solid">
            <bgColor theme="0"/>
          </patternFill>
        </fill>
        <alignment horizontal="left" vertical="center" wrapText="1" readingOrder="0"/>
      </dxf>
    </rfmt>
    <rfmt sheetId="1" sqref="Q79" start="0" length="0">
      <dxf>
        <font>
          <sz val="18"/>
          <color theme="1"/>
          <name val="Times New Roman"/>
          <scheme val="none"/>
        </font>
        <fill>
          <patternFill patternType="solid">
            <bgColor theme="0"/>
          </patternFill>
        </fill>
        <alignment horizontal="left" vertical="top" wrapText="1" readingOrder="0"/>
      </dxf>
    </rfmt>
    <rfmt sheetId="1" sqref="Q80" start="0" length="0">
      <dxf>
        <font>
          <sz val="18"/>
          <color theme="1"/>
          <name val="Times New Roman"/>
          <scheme val="none"/>
        </font>
        <fill>
          <patternFill patternType="solid">
            <bgColor theme="0"/>
          </patternFill>
        </fill>
        <alignment horizontal="left" vertical="top" wrapText="1" readingOrder="0"/>
      </dxf>
    </rfmt>
    <rfmt sheetId="1" sqref="Q81" start="0" length="0">
      <dxf>
        <font>
          <sz val="18"/>
          <color theme="1"/>
          <name val="Times New Roman"/>
          <scheme val="none"/>
        </font>
        <fill>
          <patternFill patternType="solid">
            <bgColor theme="0"/>
          </patternFill>
        </fill>
        <alignment horizontal="left" vertical="top" wrapText="1" readingOrder="0"/>
      </dxf>
    </rfmt>
    <rfmt sheetId="1" sqref="Q82" start="0" length="0">
      <dxf>
        <font>
          <sz val="18"/>
          <color theme="1"/>
          <name val="Times New Roman"/>
          <scheme val="none"/>
        </font>
        <fill>
          <patternFill patternType="solid">
            <bgColor theme="0"/>
          </patternFill>
        </fill>
        <alignment horizontal="left" vertical="top" wrapText="1" readingOrder="0"/>
      </dxf>
    </rfmt>
    <rfmt sheetId="1" sqref="Q83" start="0" length="0">
      <dxf>
        <font>
          <sz val="18"/>
          <color theme="1"/>
          <name val="Times New Roman"/>
          <scheme val="none"/>
        </font>
        <fill>
          <patternFill patternType="solid">
            <bgColor theme="0"/>
          </patternFill>
        </fill>
        <alignment horizontal="left" vertical="top" wrapText="1" readingOrder="0"/>
      </dxf>
    </rfmt>
    <rfmt sheetId="1" sqref="Q84" start="0" length="0">
      <dxf>
        <font>
          <i/>
          <sz val="18"/>
          <color theme="1"/>
          <name val="Times New Roman"/>
          <scheme val="none"/>
        </font>
        <fill>
          <patternFill patternType="solid">
            <bgColor theme="0"/>
          </patternFill>
        </fill>
        <alignment horizontal="left" vertical="center" wrapText="1" readingOrder="0"/>
      </dxf>
    </rfmt>
    <rfmt sheetId="1" sqref="Q85" start="0" length="0">
      <dxf>
        <font>
          <sz val="18"/>
          <color theme="1"/>
          <name val="Times New Roman"/>
          <scheme val="none"/>
        </font>
        <fill>
          <patternFill patternType="solid">
            <bgColor theme="0"/>
          </patternFill>
        </fill>
        <alignment horizontal="left" vertical="top" wrapText="1" readingOrder="0"/>
      </dxf>
    </rfmt>
    <rfmt sheetId="1" sqref="Q86" start="0" length="0">
      <dxf>
        <font>
          <sz val="18"/>
          <color theme="1"/>
          <name val="Times New Roman"/>
          <scheme val="none"/>
        </font>
        <fill>
          <patternFill patternType="solid">
            <bgColor theme="0"/>
          </patternFill>
        </fill>
        <alignment horizontal="left" vertical="top" wrapText="1" readingOrder="0"/>
      </dxf>
    </rfmt>
    <rfmt sheetId="1" sqref="Q87" start="0" length="0">
      <dxf>
        <font>
          <sz val="18"/>
          <color theme="1"/>
          <name val="Times New Roman"/>
          <scheme val="none"/>
        </font>
        <fill>
          <patternFill patternType="solid">
            <bgColor theme="0"/>
          </patternFill>
        </fill>
        <alignment horizontal="left" vertical="top" wrapText="1" readingOrder="0"/>
      </dxf>
    </rfmt>
    <rfmt sheetId="1" sqref="Q88" start="0" length="0">
      <dxf>
        <font>
          <sz val="18"/>
          <color theme="1"/>
          <name val="Times New Roman"/>
          <scheme val="none"/>
        </font>
        <fill>
          <patternFill patternType="solid">
            <bgColor theme="0"/>
          </patternFill>
        </fill>
        <alignment horizontal="left" vertical="top" wrapText="1" readingOrder="0"/>
      </dxf>
    </rfmt>
    <rfmt sheetId="1" sqref="Q89" start="0" length="0">
      <dxf>
        <font>
          <sz val="18"/>
          <color theme="1"/>
          <name val="Times New Roman"/>
          <scheme val="none"/>
        </font>
        <fill>
          <patternFill patternType="solid">
            <bgColor theme="0"/>
          </patternFill>
        </fill>
        <alignment horizontal="left" vertical="top" wrapText="1" readingOrder="0"/>
      </dxf>
    </rfmt>
    <rfmt sheetId="1" sqref="Q90" start="0" length="0">
      <dxf>
        <font>
          <i/>
          <sz val="18"/>
          <color theme="1"/>
          <name val="Times New Roman"/>
          <scheme val="none"/>
        </font>
        <alignment horizontal="left" vertical="center" wrapText="1" readingOrder="0"/>
      </dxf>
    </rfmt>
    <rfmt sheetId="1" sqref="Q91" start="0" length="0">
      <dxf>
        <font>
          <sz val="18"/>
          <color theme="1"/>
          <name val="Times New Roman"/>
          <scheme val="none"/>
        </font>
        <alignment horizontal="left" vertical="top" wrapText="1" readingOrder="0"/>
      </dxf>
    </rfmt>
    <rfmt sheetId="1" sqref="Q92" start="0" length="0">
      <dxf>
        <font>
          <sz val="18"/>
          <color theme="1"/>
          <name val="Times New Roman"/>
          <scheme val="none"/>
        </font>
        <alignment horizontal="left" vertical="top" wrapText="1" readingOrder="0"/>
      </dxf>
    </rfmt>
    <rfmt sheetId="1" sqref="Q93" start="0" length="0">
      <dxf>
        <font>
          <sz val="18"/>
          <color theme="1"/>
          <name val="Times New Roman"/>
          <scheme val="none"/>
        </font>
        <alignment horizontal="left" vertical="top" wrapText="1" readingOrder="0"/>
      </dxf>
    </rfmt>
    <rfmt sheetId="1" sqref="Q94" start="0" length="0">
      <dxf>
        <font>
          <sz val="18"/>
          <color theme="1"/>
          <name val="Times New Roman"/>
          <scheme val="none"/>
        </font>
        <alignment horizontal="left" vertical="top" wrapText="1" readingOrder="0"/>
      </dxf>
    </rfmt>
    <rfmt sheetId="1" sqref="Q95" start="0" length="0">
      <dxf>
        <font>
          <sz val="18"/>
          <color theme="1"/>
          <name val="Times New Roman"/>
          <scheme val="none"/>
        </font>
        <alignment horizontal="left" vertical="top" wrapText="1" readingOrder="0"/>
      </dxf>
    </rfmt>
    <rfmt sheetId="1" sqref="Q96" start="0" length="0">
      <dxf>
        <font>
          <b/>
          <i/>
          <sz val="18"/>
          <color theme="1"/>
          <name val="Times New Roman"/>
          <scheme val="none"/>
        </font>
        <alignment horizontal="left" vertical="center" wrapText="1" readingOrder="0"/>
      </dxf>
    </rfmt>
    <rfmt sheetId="1" sqref="Q97" start="0" length="0">
      <dxf>
        <font>
          <sz val="18"/>
          <color theme="1"/>
          <name val="Times New Roman"/>
          <scheme val="none"/>
        </font>
        <alignment horizontal="left" vertical="top" wrapText="1" readingOrder="0"/>
      </dxf>
    </rfmt>
    <rfmt sheetId="1" sqref="Q98" start="0" length="0">
      <dxf>
        <font>
          <sz val="18"/>
          <color theme="1"/>
          <name val="Times New Roman"/>
          <scheme val="none"/>
        </font>
        <alignment horizontal="left" vertical="top" wrapText="1" readingOrder="0"/>
      </dxf>
    </rfmt>
    <rfmt sheetId="1" sqref="Q99" start="0" length="0">
      <dxf>
        <font>
          <sz val="18"/>
          <color theme="1"/>
          <name val="Times New Roman"/>
          <scheme val="none"/>
        </font>
        <alignment horizontal="left" vertical="top" wrapText="1" readingOrder="0"/>
      </dxf>
    </rfmt>
    <rfmt sheetId="1" sqref="Q100" start="0" length="0">
      <dxf>
        <font>
          <sz val="18"/>
          <color theme="1"/>
          <name val="Times New Roman"/>
          <scheme val="none"/>
        </font>
        <alignment horizontal="left" vertical="top" wrapText="1" readingOrder="0"/>
      </dxf>
    </rfmt>
    <rfmt sheetId="1" sqref="Q101" start="0" length="0">
      <dxf>
        <font>
          <sz val="18"/>
          <color theme="1"/>
          <name val="Times New Roman"/>
          <scheme val="none"/>
        </font>
        <alignment horizontal="left" vertical="top" wrapText="1" readingOrder="0"/>
      </dxf>
    </rfmt>
    <rfmt sheetId="1" sqref="Q102" start="0" length="0">
      <dxf>
        <font>
          <sz val="18"/>
          <color theme="1"/>
          <name val="Times New Roman"/>
          <scheme val="none"/>
        </font>
        <alignment horizontal="left" vertical="top" wrapText="1" readingOrder="0"/>
      </dxf>
    </rfmt>
    <rfmt sheetId="1" sqref="Q103" start="0" length="0">
      <dxf>
        <font>
          <sz val="18"/>
          <color theme="1"/>
          <name val="Times New Roman"/>
          <scheme val="none"/>
        </font>
        <alignment horizontal="left" vertical="top" wrapText="1" readingOrder="0"/>
      </dxf>
    </rfmt>
    <rfmt sheetId="1" sqref="Q104" start="0" length="0">
      <dxf>
        <font>
          <sz val="18"/>
          <color theme="1"/>
          <name val="Times New Roman"/>
          <scheme val="none"/>
        </font>
        <alignment horizontal="left" vertical="top" wrapText="1" readingOrder="0"/>
      </dxf>
    </rfmt>
    <rfmt sheetId="1" sqref="Q105" start="0" length="0">
      <dxf>
        <font>
          <sz val="18"/>
          <color theme="1"/>
          <name val="Times New Roman"/>
          <scheme val="none"/>
        </font>
        <alignment horizontal="left" vertical="top" wrapText="1" readingOrder="0"/>
      </dxf>
    </rfmt>
    <rfmt sheetId="1" sqref="Q106" start="0" length="0">
      <dxf>
        <font>
          <sz val="18"/>
          <color theme="1"/>
          <name val="Times New Roman"/>
          <scheme val="none"/>
        </font>
        <alignment horizontal="left" vertical="top" wrapText="1" readingOrder="0"/>
      </dxf>
    </rfmt>
    <rfmt sheetId="1" sqref="Q107" start="0" length="0">
      <dxf>
        <font>
          <sz val="18"/>
          <color theme="1"/>
          <name val="Times New Roman"/>
          <scheme val="none"/>
        </font>
        <alignment horizontal="left" vertical="top" wrapText="1" readingOrder="0"/>
      </dxf>
    </rfmt>
    <rfmt sheetId="1" sqref="Q108" start="0" length="0">
      <dxf>
        <font>
          <i/>
          <sz val="18"/>
          <color theme="1"/>
          <name val="Times New Roman"/>
          <scheme val="none"/>
        </font>
        <alignment horizontal="left" vertical="center" wrapText="1" readingOrder="0"/>
      </dxf>
    </rfmt>
    <rfmt sheetId="1" sqref="Q109" start="0" length="0">
      <dxf>
        <font>
          <sz val="18"/>
          <color theme="1"/>
          <name val="Times New Roman"/>
          <scheme val="none"/>
        </font>
        <alignment horizontal="left" vertical="top" wrapText="1" readingOrder="0"/>
      </dxf>
    </rfmt>
    <rfmt sheetId="1" sqref="Q110" start="0" length="0">
      <dxf>
        <font>
          <sz val="18"/>
          <color theme="1"/>
          <name val="Times New Roman"/>
          <scheme val="none"/>
        </font>
        <alignment horizontal="left" vertical="top" wrapText="1" readingOrder="0"/>
      </dxf>
    </rfmt>
    <rfmt sheetId="1" sqref="Q111" start="0" length="0">
      <dxf>
        <font>
          <sz val="18"/>
          <color theme="1"/>
          <name val="Times New Roman"/>
          <scheme val="none"/>
        </font>
        <alignment horizontal="left" vertical="top" wrapText="1" readingOrder="0"/>
      </dxf>
    </rfmt>
    <rfmt sheetId="1" sqref="Q112" start="0" length="0">
      <dxf>
        <font>
          <sz val="18"/>
          <color theme="1"/>
          <name val="Times New Roman"/>
          <scheme val="none"/>
        </font>
        <alignment horizontal="left" vertical="top" wrapText="1" readingOrder="0"/>
      </dxf>
    </rfmt>
    <rfmt sheetId="1" sqref="Q113" start="0" length="0">
      <dxf>
        <font>
          <sz val="18"/>
          <color theme="1"/>
          <name val="Times New Roman"/>
          <scheme val="none"/>
        </font>
        <alignment horizontal="left" vertical="top" wrapText="1" readingOrder="0"/>
      </dxf>
    </rfmt>
    <rfmt sheetId="1" sqref="Q114" start="0" length="0">
      <dxf>
        <font>
          <i/>
          <sz val="18"/>
          <color auto="1"/>
          <name val="Times New Roman"/>
          <scheme val="none"/>
        </font>
        <fill>
          <patternFill patternType="solid">
            <bgColor rgb="FF92D050"/>
          </patternFill>
        </fill>
        <alignment horizontal="left" vertical="center" wrapText="1" readingOrder="0"/>
      </dxf>
    </rfmt>
    <rfmt sheetId="1" sqref="Q115" start="0" length="0">
      <dxf>
        <font>
          <sz val="18"/>
          <color auto="1"/>
          <name val="Times New Roman"/>
          <scheme val="none"/>
        </font>
        <alignment horizontal="left" vertical="top" wrapText="1" readingOrder="0"/>
      </dxf>
    </rfmt>
    <rfmt sheetId="1" sqref="Q116" start="0" length="0">
      <dxf>
        <font>
          <sz val="18"/>
          <color auto="1"/>
          <name val="Times New Roman"/>
          <scheme val="none"/>
        </font>
        <alignment horizontal="left" vertical="top" wrapText="1" readingOrder="0"/>
      </dxf>
    </rfmt>
    <rfmt sheetId="1" sqref="Q117" start="0" length="0">
      <dxf>
        <font>
          <sz val="18"/>
          <color auto="1"/>
          <name val="Times New Roman"/>
          <scheme val="none"/>
        </font>
        <alignment horizontal="left" vertical="top" wrapText="1" readingOrder="0"/>
      </dxf>
    </rfmt>
    <rfmt sheetId="1" sqref="Q118" start="0" length="0">
      <dxf>
        <font>
          <sz val="18"/>
          <color auto="1"/>
          <name val="Times New Roman"/>
          <scheme val="none"/>
        </font>
        <alignment horizontal="left" vertical="top" wrapText="1" readingOrder="0"/>
      </dxf>
    </rfmt>
    <rfmt sheetId="1" sqref="Q119" start="0" length="0">
      <dxf>
        <font>
          <sz val="18"/>
          <color auto="1"/>
          <name val="Times New Roman"/>
          <scheme val="none"/>
        </font>
        <alignment horizontal="left" vertical="top" wrapText="1" readingOrder="0"/>
      </dxf>
    </rfmt>
    <rfmt sheetId="1" sqref="Q120" start="0" length="0">
      <dxf>
        <font>
          <i/>
          <sz val="18"/>
          <color auto="1"/>
          <name val="Times New Roman"/>
          <scheme val="none"/>
        </font>
        <fill>
          <patternFill patternType="solid">
            <bgColor rgb="FF92D050"/>
          </patternFill>
        </fill>
        <alignment horizontal="left" vertical="center" wrapText="1" readingOrder="0"/>
      </dxf>
    </rfmt>
    <rfmt sheetId="1" sqref="Q121" start="0" length="0">
      <dxf>
        <font>
          <sz val="18"/>
          <color auto="1"/>
          <name val="Times New Roman"/>
          <scheme val="none"/>
        </font>
        <alignment horizontal="left" vertical="top" wrapText="1" readingOrder="0"/>
      </dxf>
    </rfmt>
    <rfmt sheetId="1" sqref="Q122" start="0" length="0">
      <dxf>
        <font>
          <sz val="18"/>
          <color auto="1"/>
          <name val="Times New Roman"/>
          <scheme val="none"/>
        </font>
        <alignment horizontal="left" vertical="top" wrapText="1" readingOrder="0"/>
      </dxf>
    </rfmt>
    <rfmt sheetId="1" sqref="Q123" start="0" length="0">
      <dxf>
        <font>
          <sz val="18"/>
          <color auto="1"/>
          <name val="Times New Roman"/>
          <scheme val="none"/>
        </font>
        <alignment horizontal="left" vertical="top" wrapText="1" readingOrder="0"/>
      </dxf>
    </rfmt>
    <rfmt sheetId="1" sqref="Q124" start="0" length="0">
      <dxf>
        <font>
          <sz val="18"/>
          <color auto="1"/>
          <name val="Times New Roman"/>
          <scheme val="none"/>
        </font>
        <alignment horizontal="left" vertical="top" wrapText="1" readingOrder="0"/>
      </dxf>
    </rfmt>
    <rfmt sheetId="1" sqref="Q125" start="0" length="0">
      <dxf>
        <font>
          <sz val="18"/>
          <color auto="1"/>
          <name val="Times New Roman"/>
          <scheme val="none"/>
        </font>
        <alignment horizontal="left" vertical="top" wrapText="1" readingOrder="0"/>
      </dxf>
    </rfmt>
    <rfmt sheetId="1" sqref="Q126" start="0" length="0">
      <dxf>
        <font>
          <b/>
          <sz val="18"/>
          <color auto="1"/>
          <name val="Times New Roman"/>
          <scheme val="none"/>
        </font>
        <fill>
          <patternFill patternType="solid">
            <bgColor rgb="FF92D050"/>
          </patternFill>
        </fill>
        <alignment horizontal="left" vertical="center" wrapText="1" readingOrder="0"/>
      </dxf>
    </rfmt>
    <rfmt sheetId="1" sqref="Q127" start="0" length="0">
      <dxf>
        <font>
          <sz val="18"/>
          <color auto="1"/>
          <name val="Times New Roman"/>
          <scheme val="none"/>
        </font>
        <alignment horizontal="left" vertical="top" wrapText="1" readingOrder="0"/>
      </dxf>
    </rfmt>
    <rfmt sheetId="1" sqref="Q128" start="0" length="0">
      <dxf>
        <font>
          <sz val="18"/>
          <color auto="1"/>
          <name val="Times New Roman"/>
          <scheme val="none"/>
        </font>
        <alignment horizontal="left" vertical="top" wrapText="1" readingOrder="0"/>
      </dxf>
    </rfmt>
    <rfmt sheetId="1" sqref="Q129" start="0" length="0">
      <dxf>
        <font>
          <sz val="18"/>
          <color auto="1"/>
          <name val="Times New Roman"/>
          <scheme val="none"/>
        </font>
        <alignment horizontal="left" vertical="top" wrapText="1" readingOrder="0"/>
      </dxf>
    </rfmt>
    <rfmt sheetId="1" sqref="Q130" start="0" length="0">
      <dxf>
        <font>
          <sz val="18"/>
          <color auto="1"/>
          <name val="Times New Roman"/>
          <scheme val="none"/>
        </font>
        <alignment horizontal="left" vertical="top" wrapText="1" readingOrder="0"/>
      </dxf>
    </rfmt>
    <rfmt sheetId="1" sqref="Q131" start="0" length="0">
      <dxf>
        <font>
          <sz val="18"/>
          <color auto="1"/>
          <name val="Times New Roman"/>
          <scheme val="none"/>
        </font>
        <alignment horizontal="left" vertical="top" wrapText="1" readingOrder="0"/>
      </dxf>
    </rfmt>
    <rfmt sheetId="1" sqref="Q132" start="0" length="0">
      <dxf>
        <font>
          <b/>
          <i/>
          <sz val="18"/>
          <color theme="1"/>
          <name val="Times New Roman"/>
          <scheme val="none"/>
        </font>
        <alignment horizontal="left" vertical="center" wrapText="1" readingOrder="0"/>
      </dxf>
    </rfmt>
    <rfmt sheetId="1" sqref="Q133" start="0" length="0">
      <dxf>
        <font>
          <sz val="18"/>
          <color theme="1"/>
          <name val="Times New Roman"/>
          <scheme val="none"/>
        </font>
        <alignment horizontal="left" vertical="top" wrapText="1" readingOrder="0"/>
      </dxf>
    </rfmt>
    <rfmt sheetId="1" sqref="Q134" start="0" length="0">
      <dxf>
        <font>
          <sz val="18"/>
          <color theme="1"/>
          <name val="Times New Roman"/>
          <scheme val="none"/>
        </font>
        <alignment horizontal="left" vertical="top" wrapText="1" readingOrder="0"/>
      </dxf>
    </rfmt>
    <rfmt sheetId="1" sqref="Q135" start="0" length="0">
      <dxf>
        <font>
          <sz val="18"/>
          <color theme="1"/>
          <name val="Times New Roman"/>
          <scheme val="none"/>
        </font>
        <alignment horizontal="left" vertical="top" wrapText="1" readingOrder="0"/>
      </dxf>
    </rfmt>
    <rfmt sheetId="1" sqref="Q136" start="0" length="0">
      <dxf>
        <font>
          <sz val="18"/>
          <color theme="1"/>
          <name val="Times New Roman"/>
          <scheme val="none"/>
        </font>
        <alignment horizontal="left" vertical="top" wrapText="1" readingOrder="0"/>
      </dxf>
    </rfmt>
    <rfmt sheetId="1" sqref="Q137" start="0" length="0">
      <dxf>
        <font>
          <sz val="18"/>
          <color theme="1"/>
          <name val="Times New Roman"/>
          <scheme val="none"/>
        </font>
        <alignment horizontal="left" vertical="top" wrapText="1" readingOrder="0"/>
      </dxf>
    </rfmt>
    <rfmt sheetId="1" sqref="Q138" start="0" length="0">
      <dxf>
        <font>
          <b/>
          <i/>
          <sz val="18"/>
          <color theme="1"/>
          <name val="Times New Roman"/>
          <scheme val="none"/>
        </font>
        <alignment horizontal="left" vertical="center" wrapText="1" readingOrder="0"/>
      </dxf>
    </rfmt>
    <rfmt sheetId="1" sqref="Q139" start="0" length="0">
      <dxf>
        <font>
          <sz val="18"/>
          <color theme="1"/>
          <name val="Times New Roman"/>
          <scheme val="none"/>
        </font>
        <alignment horizontal="left" vertical="top" wrapText="1" readingOrder="0"/>
      </dxf>
    </rfmt>
    <rfmt sheetId="1" sqref="Q140" start="0" length="0">
      <dxf>
        <font>
          <sz val="18"/>
          <color theme="1"/>
          <name val="Times New Roman"/>
          <scheme val="none"/>
        </font>
        <alignment horizontal="left" vertical="top" wrapText="1" readingOrder="0"/>
      </dxf>
    </rfmt>
    <rfmt sheetId="1" sqref="Q141" start="0" length="0">
      <dxf>
        <font>
          <sz val="18"/>
          <color theme="1"/>
          <name val="Times New Roman"/>
          <scheme val="none"/>
        </font>
        <alignment horizontal="left" vertical="top" wrapText="1" readingOrder="0"/>
      </dxf>
    </rfmt>
    <rfmt sheetId="1" sqref="Q142" start="0" length="0">
      <dxf>
        <font>
          <sz val="18"/>
          <color theme="1"/>
          <name val="Times New Roman"/>
          <scheme val="none"/>
        </font>
        <alignment horizontal="left" vertical="top" wrapText="1" readingOrder="0"/>
      </dxf>
    </rfmt>
    <rfmt sheetId="1" sqref="Q143" start="0" length="0">
      <dxf>
        <font>
          <sz val="18"/>
          <color theme="1"/>
          <name val="Times New Roman"/>
          <scheme val="none"/>
        </font>
        <alignment horizontal="left" vertical="top" wrapText="1" readingOrder="0"/>
      </dxf>
    </rfmt>
    <rfmt sheetId="1" sqref="Q144" start="0" length="0">
      <dxf>
        <font>
          <i/>
          <sz val="20"/>
          <color theme="1"/>
          <name val="Times New Roman"/>
          <scheme val="none"/>
        </font>
        <alignment horizontal="left" vertical="center" wrapText="1" readingOrder="0"/>
      </dxf>
    </rfmt>
    <rfmt sheetId="1" sqref="Q145" start="0" length="0">
      <dxf>
        <font>
          <i/>
          <sz val="20"/>
          <color theme="1"/>
          <name val="Times New Roman"/>
          <scheme val="none"/>
        </font>
        <alignment horizontal="left" vertical="center" wrapText="1" readingOrder="0"/>
      </dxf>
    </rfmt>
    <rfmt sheetId="1" sqref="Q146" start="0" length="0">
      <dxf>
        <font>
          <sz val="20"/>
          <color theme="1"/>
          <name val="Times New Roman"/>
          <scheme val="none"/>
        </font>
        <alignment horizontal="left" vertical="top" wrapText="1" readingOrder="0"/>
      </dxf>
    </rfmt>
    <rfmt sheetId="1" sqref="Q147" start="0" length="0">
      <dxf>
        <font>
          <sz val="20"/>
          <color theme="1"/>
          <name val="Times New Roman"/>
          <scheme val="none"/>
        </font>
        <alignment horizontal="left" vertical="top" wrapText="1" readingOrder="0"/>
      </dxf>
    </rfmt>
    <rfmt sheetId="1" sqref="Q148" start="0" length="0">
      <dxf>
        <font>
          <sz val="20"/>
          <color theme="1"/>
          <name val="Times New Roman"/>
          <scheme val="none"/>
        </font>
        <alignment horizontal="left" vertical="top" wrapText="1" readingOrder="0"/>
      </dxf>
    </rfmt>
    <rfmt sheetId="1" sqref="Q149" start="0" length="0">
      <dxf>
        <font>
          <sz val="20"/>
          <color theme="1"/>
          <name val="Times New Roman"/>
          <scheme val="none"/>
        </font>
        <alignment horizontal="left" vertical="top" wrapText="1" readingOrder="0"/>
      </dxf>
    </rfmt>
    <rfmt sheetId="1" sqref="Q150" start="0" length="0">
      <dxf>
        <font>
          <sz val="20"/>
          <color theme="1"/>
          <name val="Times New Roman"/>
          <scheme val="none"/>
        </font>
        <alignment horizontal="left" vertical="top" wrapText="1" readingOrder="0"/>
      </dxf>
    </rfmt>
    <rfmt sheetId="1" sqref="Q151" start="0" length="0">
      <dxf>
        <font>
          <i/>
          <sz val="20"/>
          <color theme="1"/>
          <name val="Times New Roman"/>
          <scheme val="none"/>
        </font>
        <alignment horizontal="left" vertical="center" wrapText="1" readingOrder="0"/>
      </dxf>
    </rfmt>
    <rfmt sheetId="1" sqref="Q152" start="0" length="0">
      <dxf>
        <font>
          <i/>
          <sz val="20"/>
          <color theme="1"/>
          <name val="Times New Roman"/>
          <scheme val="none"/>
        </font>
        <alignment horizontal="left" vertical="center" wrapText="1" readingOrder="0"/>
      </dxf>
    </rfmt>
    <rfmt sheetId="1" sqref="Q153" start="0" length="0">
      <dxf>
        <font>
          <sz val="20"/>
          <color theme="1"/>
          <name val="Times New Roman"/>
          <scheme val="none"/>
        </font>
        <alignment horizontal="left" vertical="top" wrapText="1" readingOrder="0"/>
      </dxf>
    </rfmt>
    <rfmt sheetId="1" sqref="Q154" start="0" length="0">
      <dxf>
        <font>
          <sz val="20"/>
          <color theme="1"/>
          <name val="Times New Roman"/>
          <scheme val="none"/>
        </font>
        <alignment horizontal="left" vertical="top" wrapText="1" readingOrder="0"/>
      </dxf>
    </rfmt>
    <rfmt sheetId="1" sqref="Q155" start="0" length="0">
      <dxf>
        <font>
          <sz val="20"/>
          <color theme="1"/>
          <name val="Times New Roman"/>
          <scheme val="none"/>
        </font>
        <alignment horizontal="left" vertical="top" wrapText="1" readingOrder="0"/>
      </dxf>
    </rfmt>
    <rfmt sheetId="1" sqref="Q156" start="0" length="0">
      <dxf>
        <font>
          <sz val="20"/>
          <color theme="1"/>
          <name val="Times New Roman"/>
          <scheme val="none"/>
        </font>
        <alignment horizontal="left" vertical="top" wrapText="1" readingOrder="0"/>
      </dxf>
    </rfmt>
    <rfmt sheetId="1" sqref="Q157" start="0" length="0">
      <dxf>
        <font>
          <sz val="20"/>
          <color theme="1"/>
          <name val="Times New Roman"/>
          <scheme val="none"/>
        </font>
        <alignment horizontal="left" vertical="top" wrapText="1" readingOrder="0"/>
      </dxf>
    </rfmt>
    <rfmt sheetId="1" sqref="Q158" start="0" length="0">
      <dxf>
        <font>
          <i/>
          <sz val="20"/>
          <color theme="1"/>
          <name val="Times New Roman"/>
          <scheme val="none"/>
        </font>
        <alignment horizontal="left" vertical="center" wrapText="1" readingOrder="0"/>
      </dxf>
    </rfmt>
    <rfmt sheetId="1" sqref="Q159" start="0" length="0">
      <dxf>
        <font>
          <i/>
          <sz val="20"/>
          <color theme="1"/>
          <name val="Times New Roman"/>
          <scheme val="none"/>
        </font>
        <alignment horizontal="left" vertical="center" wrapText="1" readingOrder="0"/>
      </dxf>
    </rfmt>
    <rfmt sheetId="1" sqref="Q160" start="0" length="0">
      <dxf>
        <font>
          <i/>
          <sz val="20"/>
          <color theme="1"/>
          <name val="Times New Roman"/>
          <scheme val="none"/>
        </font>
        <alignment horizontal="left" vertical="center" wrapText="1" readingOrder="0"/>
      </dxf>
    </rfmt>
    <rfmt sheetId="1" sqref="Q161" start="0" length="0">
      <dxf>
        <font>
          <i/>
          <sz val="20"/>
          <color theme="1"/>
          <name val="Times New Roman"/>
          <scheme val="none"/>
        </font>
        <alignment horizontal="left" vertical="center" wrapText="1" readingOrder="0"/>
      </dxf>
    </rfmt>
    <rfmt sheetId="1" sqref="Q162" start="0" length="0">
      <dxf>
        <font>
          <i/>
          <sz val="20"/>
          <color theme="1"/>
          <name val="Times New Roman"/>
          <scheme val="none"/>
        </font>
        <alignment horizontal="left" vertical="center" wrapText="1" readingOrder="0"/>
      </dxf>
    </rfmt>
    <rfmt sheetId="1" sqref="Q163" start="0" length="0">
      <dxf>
        <font>
          <i/>
          <sz val="20"/>
          <color theme="1"/>
          <name val="Times New Roman"/>
          <scheme val="none"/>
        </font>
        <alignment horizontal="left" vertical="center" wrapText="1" readingOrder="0"/>
      </dxf>
    </rfmt>
    <rfmt sheetId="1" sqref="Q164" start="0" length="0">
      <dxf>
        <font>
          <b/>
          <i/>
          <sz val="20"/>
          <color theme="1"/>
          <name val="Times New Roman"/>
          <scheme val="none"/>
        </font>
        <alignment horizontal="left" vertical="center" wrapText="1" readingOrder="0"/>
      </dxf>
    </rfmt>
    <rfmt sheetId="1" sqref="Q165" start="0" length="0">
      <dxf>
        <font>
          <b/>
          <i/>
          <sz val="20"/>
          <color theme="1"/>
          <name val="Times New Roman"/>
          <scheme val="none"/>
        </font>
        <alignment horizontal="left" vertical="center" wrapText="1" readingOrder="0"/>
      </dxf>
    </rfmt>
    <rfmt sheetId="1" sqref="Q166" start="0" length="0">
      <dxf>
        <font>
          <b/>
          <i/>
          <sz val="20"/>
          <color theme="1"/>
          <name val="Times New Roman"/>
          <scheme val="none"/>
        </font>
        <alignment horizontal="left" vertical="center" wrapText="1" readingOrder="0"/>
      </dxf>
    </rfmt>
    <rfmt sheetId="1" sqref="Q167" start="0" length="0">
      <dxf>
        <font>
          <b/>
          <i/>
          <sz val="20"/>
          <color theme="1"/>
          <name val="Times New Roman"/>
          <scheme val="none"/>
        </font>
        <alignment horizontal="left" vertical="center" wrapText="1" readingOrder="0"/>
      </dxf>
    </rfmt>
    <rfmt sheetId="1" sqref="Q168" start="0" length="0">
      <dxf>
        <font>
          <b/>
          <i/>
          <sz val="20"/>
          <color theme="1"/>
          <name val="Times New Roman"/>
          <scheme val="none"/>
        </font>
        <alignment horizontal="left" vertical="center" wrapText="1" readingOrder="0"/>
      </dxf>
    </rfmt>
    <rfmt sheetId="1" sqref="Q169" start="0" length="0">
      <dxf>
        <font>
          <b/>
          <i/>
          <sz val="20"/>
          <color theme="1"/>
          <name val="Times New Roman"/>
          <scheme val="none"/>
        </font>
        <alignment horizontal="left" vertical="center" wrapText="1" readingOrder="0"/>
      </dxf>
    </rfmt>
    <rfmt sheetId="1" sqref="Q170" start="0" length="0">
      <dxf>
        <font>
          <i/>
          <sz val="20"/>
          <color theme="1"/>
          <name val="Times New Roman"/>
          <scheme val="none"/>
        </font>
        <fill>
          <patternFill patternType="solid">
            <bgColor rgb="FF92D050"/>
          </patternFill>
        </fill>
        <alignment horizontal="left" vertical="center" wrapText="1" readingOrder="0"/>
      </dxf>
    </rfmt>
    <rfmt sheetId="1" sqref="Q171" start="0" length="0">
      <dxf>
        <font>
          <sz val="20"/>
          <color theme="1"/>
          <name val="Times New Roman"/>
          <scheme val="none"/>
        </font>
        <alignment horizontal="left" vertical="top" wrapText="1" readingOrder="0"/>
      </dxf>
    </rfmt>
    <rfmt sheetId="1" sqref="Q172" start="0" length="0">
      <dxf>
        <font>
          <sz val="20"/>
          <color theme="1"/>
          <name val="Times New Roman"/>
          <scheme val="none"/>
        </font>
        <alignment horizontal="left" vertical="top" wrapText="1" readingOrder="0"/>
      </dxf>
    </rfmt>
    <rfmt sheetId="1" sqref="Q173" start="0" length="0">
      <dxf>
        <font>
          <sz val="20"/>
          <color theme="1"/>
          <name val="Times New Roman"/>
          <scheme val="none"/>
        </font>
        <alignment horizontal="left" vertical="top" wrapText="1" readingOrder="0"/>
      </dxf>
    </rfmt>
    <rfmt sheetId="1" sqref="Q174" start="0" length="0">
      <dxf>
        <font>
          <sz val="20"/>
          <color theme="1"/>
          <name val="Times New Roman"/>
          <scheme val="none"/>
        </font>
        <alignment horizontal="left" vertical="top" wrapText="1" readingOrder="0"/>
      </dxf>
    </rfmt>
    <rfmt sheetId="1" sqref="Q175" start="0" length="0">
      <dxf>
        <font>
          <sz val="20"/>
          <color theme="1"/>
          <name val="Times New Roman"/>
          <scheme val="none"/>
        </font>
        <alignment horizontal="left" vertical="top" wrapText="1" readingOrder="0"/>
      </dxf>
    </rfmt>
    <rfmt sheetId="1" sqref="Q176" start="0" length="0">
      <dxf>
        <font>
          <i/>
          <sz val="20"/>
          <color theme="1"/>
          <name val="Times New Roman"/>
          <scheme val="none"/>
        </font>
        <alignment horizontal="left" vertical="top" wrapText="1" readingOrder="0"/>
      </dxf>
    </rfmt>
    <rfmt sheetId="1" sqref="Q183" start="0" length="0">
      <dxf>
        <font>
          <b/>
          <i/>
          <sz val="20"/>
          <color theme="1"/>
          <name val="Times New Roman"/>
          <scheme val="none"/>
        </font>
        <alignment horizontal="left" vertical="top" wrapText="1" readingOrder="0"/>
      </dxf>
    </rfmt>
    <rfmt sheetId="1" sqref="Q184" start="0" length="0">
      <dxf>
        <font>
          <i/>
          <sz val="20"/>
          <color theme="1"/>
          <name val="Times New Roman"/>
          <scheme val="none"/>
        </font>
        <alignment horizontal="left" vertical="top" wrapText="1" readingOrder="0"/>
      </dxf>
    </rfmt>
    <rfmt sheetId="1" sqref="Q185" start="0" length="0">
      <dxf>
        <font>
          <sz val="20"/>
          <color theme="1"/>
          <name val="Times New Roman"/>
          <scheme val="none"/>
        </font>
        <alignment horizontal="left" vertical="top" wrapText="1" readingOrder="0"/>
      </dxf>
    </rfmt>
    <rfmt sheetId="1" sqref="Q186" start="0" length="0">
      <dxf>
        <font>
          <sz val="20"/>
          <color theme="1"/>
          <name val="Times New Roman"/>
          <scheme val="none"/>
        </font>
        <alignment horizontal="left" vertical="top" wrapText="1" readingOrder="0"/>
      </dxf>
    </rfmt>
    <rfmt sheetId="1" sqref="Q187" start="0" length="0">
      <dxf>
        <font>
          <sz val="20"/>
          <color theme="1"/>
          <name val="Times New Roman"/>
          <scheme val="none"/>
        </font>
        <alignment horizontal="left" vertical="top" wrapText="1" readingOrder="0"/>
      </dxf>
    </rfmt>
    <rfmt sheetId="1" sqref="Q188" start="0" length="0">
      <dxf>
        <font>
          <sz val="20"/>
          <color theme="1"/>
          <name val="Times New Roman"/>
          <scheme val="none"/>
        </font>
        <alignment horizontal="left" vertical="top" wrapText="1" readingOrder="0"/>
      </dxf>
    </rfmt>
    <rfmt sheetId="1" sqref="Q189" start="0" length="0">
      <dxf>
        <font>
          <sz val="20"/>
          <color theme="1"/>
          <name val="Times New Roman"/>
          <scheme val="none"/>
        </font>
        <alignment horizontal="left" vertical="top" wrapText="1" readingOrder="0"/>
      </dxf>
    </rfmt>
    <rfmt sheetId="1" sqref="Q190" start="0" length="0">
      <dxf>
        <font>
          <b/>
          <sz val="20"/>
          <color theme="1"/>
          <name val="Times New Roman"/>
          <scheme val="none"/>
        </font>
        <alignment horizontal="left" vertical="center" wrapText="1" readingOrder="0"/>
      </dxf>
    </rfmt>
    <rfmt sheetId="1" sqref="Q191" start="0" length="0">
      <dxf>
        <font>
          <b/>
          <sz val="20"/>
          <color theme="1"/>
          <name val="Times New Roman"/>
          <scheme val="none"/>
        </font>
        <alignment horizontal="left" vertical="center" wrapText="1" readingOrder="0"/>
      </dxf>
    </rfmt>
    <rfmt sheetId="1" sqref="Q192" start="0" length="0">
      <dxf>
        <font>
          <b/>
          <sz val="20"/>
          <color theme="1"/>
          <name val="Times New Roman"/>
          <scheme val="none"/>
        </font>
        <alignment horizontal="left" vertical="center" wrapText="1" readingOrder="0"/>
      </dxf>
    </rfmt>
  </rrc>
  <rfmt sheetId="1" sqref="R1" start="0" length="0">
    <dxf>
      <font>
        <sz val="20"/>
        <color theme="1"/>
        <name val="Times New Roman"/>
        <scheme val="none"/>
      </font>
      <alignment horizontal="left" vertical="center" wrapText="1" readingOrder="0"/>
    </dxf>
  </rfmt>
  <rfmt sheetId="1" sqref="R2" start="0" length="0">
    <dxf>
      <font>
        <sz val="20"/>
        <color theme="1"/>
        <name val="Times New Roman"/>
        <scheme val="none"/>
      </font>
      <alignment horizontal="left" vertical="center" wrapText="1" readingOrder="0"/>
    </dxf>
  </rfmt>
  <rfmt sheetId="1" sqref="R3" start="0" length="0">
    <dxf>
      <font>
        <sz val="20"/>
        <color theme="1"/>
        <name val="Times New Roman"/>
        <scheme val="none"/>
      </font>
      <alignment horizontal="left" vertical="center" wrapText="1" readingOrder="0"/>
    </dxf>
  </rfmt>
  <rfmt sheetId="1" sqref="R4" start="0" length="0">
    <dxf>
      <alignment horizontal="left" vertical="center" readingOrder="0"/>
    </dxf>
  </rfmt>
  <rfmt sheetId="1" sqref="R5" start="0" length="0">
    <dxf>
      <alignment vertical="center" readingOrder="0"/>
    </dxf>
  </rfmt>
  <rfmt sheetId="1" sqref="R6" start="0" length="0">
    <dxf>
      <alignment vertical="center" readingOrder="0"/>
    </dxf>
  </rfmt>
  <rfmt sheetId="1" sqref="R7" start="0" length="0">
    <dxf>
      <alignment vertical="center" readingOrder="0"/>
    </dxf>
  </rfmt>
  <rfmt sheetId="1" sqref="R8" start="0" length="0">
    <dxf>
      <alignment vertical="center" readingOrder="0"/>
    </dxf>
  </rfmt>
  <rcc rId="66" sId="1">
    <nc r="R9">
      <f>N15+N21+N29+N36+N37+N43+N49+N55+N61+N62+N63+N144+N151+N158+N164+N170+N176+N177+N183+N184+N190+N191+N192+N193+N194</f>
    </nc>
  </rcc>
  <rfmt sheetId="1" sqref="R11" start="0" length="0">
    <dxf>
      <font>
        <b/>
        <sz val="20"/>
      </font>
      <numFmt numFmtId="4" formatCode="#,##0.00"/>
      <alignment vertical="center" readingOrder="0"/>
    </dxf>
  </rfmt>
  <rfmt sheetId="1" sqref="R12" start="0" length="0">
    <dxf>
      <font>
        <b/>
        <sz val="20"/>
      </font>
      <numFmt numFmtId="4" formatCode="#,##0.00"/>
      <alignment vertical="center" readingOrder="0"/>
    </dxf>
  </rfmt>
  <rfmt sheetId="1" sqref="R13" start="0" length="0">
    <dxf>
      <font>
        <b/>
        <sz val="20"/>
      </font>
      <numFmt numFmtId="4" formatCode="#,##0.00"/>
      <alignment vertical="center" readingOrder="0"/>
    </dxf>
  </rfmt>
  <rfmt sheetId="1" sqref="R14" start="0" length="0">
    <dxf>
      <font>
        <b/>
        <sz val="20"/>
      </font>
      <numFmt numFmtId="4" formatCode="#,##0.00"/>
      <alignment vertical="center" readingOrder="0"/>
    </dxf>
  </rfmt>
  <rfmt sheetId="1" sqref="R15" start="0" length="0">
    <dxf>
      <numFmt numFmtId="4" formatCode="#,##0.00"/>
      <alignment vertical="center" readingOrder="0"/>
    </dxf>
  </rfmt>
  <rfmt sheetId="1" sqref="R16" start="0" length="0">
    <dxf>
      <numFmt numFmtId="4" formatCode="#,##0.00"/>
      <alignment vertical="center" readingOrder="0"/>
    </dxf>
  </rfmt>
  <rfmt sheetId="1" sqref="R17" start="0" length="0">
    <dxf>
      <numFmt numFmtId="4" formatCode="#,##0.00"/>
      <alignment vertical="center" readingOrder="0"/>
    </dxf>
  </rfmt>
  <rfmt sheetId="1" sqref="R18" start="0" length="0">
    <dxf>
      <numFmt numFmtId="4" formatCode="#,##0.00"/>
      <alignment vertical="center" readingOrder="0"/>
    </dxf>
  </rfmt>
  <rfmt sheetId="1" sqref="R19" start="0" length="0">
    <dxf>
      <numFmt numFmtId="4" formatCode="#,##0.00"/>
      <alignment vertical="center" readingOrder="0"/>
    </dxf>
  </rfmt>
  <rfmt sheetId="1" sqref="R20" start="0" length="0">
    <dxf>
      <font>
        <b/>
        <sz val="20"/>
      </font>
      <numFmt numFmtId="4" formatCode="#,##0.00"/>
      <alignment vertical="center" readingOrder="0"/>
    </dxf>
  </rfmt>
  <rfmt sheetId="1" sqref="R21" start="0" length="0">
    <dxf>
      <font>
        <b/>
        <sz val="20"/>
        <color theme="1"/>
        <name val="Times New Roman"/>
        <scheme val="none"/>
      </font>
      <numFmt numFmtId="4" formatCode="#,##0.00"/>
      <alignment horizontal="left" vertical="center" wrapText="1" readingOrder="0"/>
    </dxf>
  </rfmt>
  <rfmt sheetId="1" sqref="R22" start="0" length="0">
    <dxf>
      <font>
        <b/>
        <sz val="20"/>
        <color theme="1"/>
        <name val="Times New Roman"/>
        <scheme val="none"/>
      </font>
      <numFmt numFmtId="4" formatCode="#,##0.00"/>
      <alignment horizontal="left" vertical="center" wrapText="1" readingOrder="0"/>
    </dxf>
  </rfmt>
  <rfmt sheetId="1" sqref="R23" start="0" length="0">
    <dxf>
      <font>
        <b/>
        <sz val="20"/>
        <color theme="1"/>
        <name val="Times New Roman"/>
        <scheme val="none"/>
      </font>
      <numFmt numFmtId="4" formatCode="#,##0.00"/>
      <alignment horizontal="left" vertical="center" wrapText="1" readingOrder="0"/>
    </dxf>
  </rfmt>
  <rfmt sheetId="1" sqref="R24" start="0" length="0">
    <dxf>
      <font>
        <b/>
        <sz val="20"/>
        <color theme="1"/>
        <name val="Times New Roman"/>
        <scheme val="none"/>
      </font>
      <numFmt numFmtId="4" formatCode="#,##0.00"/>
      <alignment horizontal="left" vertical="center" wrapText="1" readingOrder="0"/>
    </dxf>
  </rfmt>
  <rfmt sheetId="1" sqref="R25" start="0" length="0">
    <dxf>
      <font>
        <b/>
        <sz val="20"/>
        <color theme="1"/>
        <name val="Times New Roman"/>
        <scheme val="none"/>
      </font>
      <numFmt numFmtId="4" formatCode="#,##0.00"/>
      <alignment horizontal="left" vertical="center" wrapText="1" readingOrder="0"/>
    </dxf>
  </rfmt>
  <rfmt sheetId="1" sqref="R26" start="0" length="0">
    <dxf>
      <font>
        <b/>
        <sz val="20"/>
        <color theme="1"/>
        <name val="Times New Roman"/>
        <scheme val="none"/>
      </font>
      <numFmt numFmtId="4" formatCode="#,##0.00"/>
      <alignment horizontal="left" vertical="center" wrapText="1" readingOrder="0"/>
    </dxf>
  </rfmt>
  <rfmt sheetId="1" sqref="R27" start="0" length="0">
    <dxf>
      <font>
        <b/>
        <sz val="20"/>
        <color theme="1"/>
        <name val="Times New Roman"/>
        <scheme val="none"/>
      </font>
      <numFmt numFmtId="4" formatCode="#,##0.00"/>
      <alignment horizontal="left" vertical="center" wrapText="1" readingOrder="0"/>
    </dxf>
  </rfmt>
  <rfmt sheetId="1" sqref="R28" start="0" length="0">
    <dxf>
      <font>
        <b/>
        <sz val="20"/>
        <color theme="1"/>
        <name val="Times New Roman"/>
        <scheme val="none"/>
      </font>
      <numFmt numFmtId="4" formatCode="#,##0.00"/>
      <alignment horizontal="left" vertical="center" wrapText="1" readingOrder="0"/>
    </dxf>
  </rfmt>
  <rfmt sheetId="1" sqref="R29" start="0" length="0">
    <dxf>
      <font>
        <b/>
        <sz val="20"/>
        <color theme="1"/>
        <name val="Times New Roman"/>
        <scheme val="none"/>
      </font>
      <numFmt numFmtId="4" formatCode="#,##0.00"/>
      <alignment horizontal="left" vertical="center" wrapText="1" readingOrder="0"/>
    </dxf>
  </rfmt>
  <rfmt sheetId="1" sqref="R30" start="0" length="0">
    <dxf>
      <font>
        <b/>
        <sz val="20"/>
        <color theme="1"/>
        <name val="Times New Roman"/>
        <scheme val="none"/>
      </font>
      <numFmt numFmtId="4" formatCode="#,##0.00"/>
      <alignment horizontal="left" vertical="center" wrapText="1" readingOrder="0"/>
    </dxf>
  </rfmt>
  <rfmt sheetId="1" sqref="R31" start="0" length="0">
    <dxf>
      <font>
        <b/>
        <sz val="20"/>
        <color theme="1"/>
        <name val="Times New Roman"/>
        <scheme val="none"/>
      </font>
      <numFmt numFmtId="4" formatCode="#,##0.00"/>
      <alignment horizontal="left" vertical="center" wrapText="1" readingOrder="0"/>
    </dxf>
  </rfmt>
  <rfmt sheetId="1" sqref="R32" start="0" length="0">
    <dxf>
      <font>
        <b/>
        <sz val="20"/>
        <color theme="1"/>
        <name val="Times New Roman"/>
        <scheme val="none"/>
      </font>
      <numFmt numFmtId="4" formatCode="#,##0.00"/>
      <alignment horizontal="left" vertical="center" wrapText="1" readingOrder="0"/>
    </dxf>
  </rfmt>
  <rfmt sheetId="1" sqref="R33" start="0" length="0">
    <dxf>
      <font>
        <b/>
        <sz val="20"/>
        <color theme="1"/>
        <name val="Times New Roman"/>
        <scheme val="none"/>
      </font>
      <numFmt numFmtId="4" formatCode="#,##0.00"/>
      <alignment horizontal="left" vertical="center" wrapText="1" readingOrder="0"/>
    </dxf>
  </rfmt>
  <rfmt sheetId="1" sqref="R34" start="0" length="0">
    <dxf>
      <font>
        <b/>
        <sz val="20"/>
        <color theme="1"/>
        <name val="Times New Roman"/>
        <scheme val="none"/>
      </font>
      <numFmt numFmtId="4" formatCode="#,##0.00"/>
      <alignment horizontal="left" vertical="center" wrapText="1" readingOrder="0"/>
    </dxf>
  </rfmt>
  <rfmt sheetId="1" sqref="R35" start="0" length="0">
    <dxf>
      <font>
        <b/>
        <sz val="20"/>
        <color theme="1"/>
        <name val="Times New Roman"/>
        <scheme val="none"/>
      </font>
      <numFmt numFmtId="4" formatCode="#,##0.00"/>
      <alignment horizontal="left" vertical="center" wrapText="1" readingOrder="0"/>
    </dxf>
  </rfmt>
  <rfmt sheetId="1" sqref="R36" start="0" length="0">
    <dxf>
      <numFmt numFmtId="4" formatCode="#,##0.00"/>
    </dxf>
  </rfmt>
  <rfmt sheetId="1" sqref="R37" start="0" length="0">
    <dxf>
      <font>
        <b/>
        <sz val="20"/>
        <color theme="1"/>
        <name val="Times New Roman"/>
        <scheme val="none"/>
      </font>
      <numFmt numFmtId="4" formatCode="#,##0.00"/>
      <alignment horizontal="left" vertical="center" wrapText="1" readingOrder="0"/>
    </dxf>
  </rfmt>
  <rfmt sheetId="1" sqref="R38" start="0" length="0">
    <dxf>
      <font>
        <b/>
        <sz val="20"/>
        <color theme="1"/>
        <name val="Times New Roman"/>
        <scheme val="none"/>
      </font>
      <numFmt numFmtId="4" formatCode="#,##0.00"/>
      <alignment horizontal="left" vertical="center" wrapText="1" readingOrder="0"/>
    </dxf>
  </rfmt>
  <rfmt sheetId="1" sqref="R39" start="0" length="0">
    <dxf>
      <font>
        <b/>
        <sz val="20"/>
        <color theme="1"/>
        <name val="Times New Roman"/>
        <scheme val="none"/>
      </font>
      <numFmt numFmtId="4" formatCode="#,##0.00"/>
      <alignment horizontal="left" vertical="center" wrapText="1" readingOrder="0"/>
    </dxf>
  </rfmt>
  <rfmt sheetId="1" sqref="R40" start="0" length="0">
    <dxf>
      <font>
        <b/>
        <sz val="20"/>
        <color auto="1"/>
      </font>
      <numFmt numFmtId="4" formatCode="#,##0.00"/>
      <alignment horizontal="left" vertical="center" readingOrder="0"/>
    </dxf>
  </rfmt>
  <rfmt sheetId="1" sqref="R41" start="0" length="0">
    <dxf>
      <font>
        <b/>
        <sz val="20"/>
        <color theme="1"/>
        <name val="Times New Roman"/>
        <scheme val="none"/>
      </font>
      <numFmt numFmtId="4" formatCode="#,##0.00"/>
      <alignment horizontal="left" vertical="center" wrapText="1" readingOrder="0"/>
    </dxf>
  </rfmt>
  <rfmt sheetId="1" sqref="R42" start="0" length="0">
    <dxf>
      <font>
        <b/>
        <sz val="20"/>
        <color theme="1"/>
        <name val="Times New Roman"/>
        <scheme val="none"/>
      </font>
      <numFmt numFmtId="4" formatCode="#,##0.00"/>
      <alignment horizontal="left" vertical="center" wrapText="1" readingOrder="0"/>
    </dxf>
  </rfmt>
  <rfmt sheetId="1" sqref="R43" start="0" length="0">
    <dxf>
      <numFmt numFmtId="4" formatCode="#,##0.00"/>
    </dxf>
  </rfmt>
  <rfmt sheetId="1" sqref="R44" start="0" length="0">
    <dxf>
      <font>
        <b/>
        <sz val="20"/>
      </font>
      <numFmt numFmtId="4" formatCode="#,##0.00"/>
      <alignment vertical="center" readingOrder="0"/>
    </dxf>
  </rfmt>
  <rfmt sheetId="1" sqref="R45" start="0" length="0">
    <dxf>
      <font>
        <b/>
        <sz val="20"/>
      </font>
      <numFmt numFmtId="4" formatCode="#,##0.00"/>
      <alignment vertical="center" readingOrder="0"/>
    </dxf>
  </rfmt>
  <rfmt sheetId="1" sqref="R46" start="0" length="0">
    <dxf>
      <font>
        <b/>
        <sz val="20"/>
      </font>
      <numFmt numFmtId="4" formatCode="#,##0.00"/>
      <alignment vertical="center" readingOrder="0"/>
    </dxf>
  </rfmt>
  <rfmt sheetId="1" sqref="R47" start="0" length="0">
    <dxf>
      <font>
        <b/>
        <sz val="20"/>
      </font>
      <numFmt numFmtId="4" formatCode="#,##0.00"/>
      <alignment vertical="center" readingOrder="0"/>
    </dxf>
  </rfmt>
  <rfmt sheetId="1" sqref="R48" start="0" length="0">
    <dxf>
      <font>
        <b/>
        <sz val="20"/>
      </font>
      <numFmt numFmtId="4" formatCode="#,##0.00"/>
      <alignment vertical="center" readingOrder="0"/>
    </dxf>
  </rfmt>
  <rfmt sheetId="1" sqref="R49" start="0" length="0">
    <dxf>
      <font>
        <b/>
        <sz val="20"/>
      </font>
      <numFmt numFmtId="4" formatCode="#,##0.00"/>
      <alignment vertical="center" readingOrder="0"/>
    </dxf>
  </rfmt>
  <rfmt sheetId="1" sqref="R50" start="0" length="0">
    <dxf>
      <font>
        <b/>
        <sz val="20"/>
      </font>
      <numFmt numFmtId="4" formatCode="#,##0.00"/>
      <alignment vertical="center" readingOrder="0"/>
    </dxf>
  </rfmt>
  <rfmt sheetId="1" sqref="R51" start="0" length="0">
    <dxf>
      <font>
        <b/>
        <sz val="20"/>
      </font>
      <numFmt numFmtId="4" formatCode="#,##0.00"/>
      <alignment vertical="center" readingOrder="0"/>
    </dxf>
  </rfmt>
  <rfmt sheetId="1" sqref="R52" start="0" length="0">
    <dxf>
      <font>
        <b/>
        <sz val="20"/>
      </font>
      <numFmt numFmtId="4" formatCode="#,##0.00"/>
      <alignment vertical="center" readingOrder="0"/>
    </dxf>
  </rfmt>
  <rfmt sheetId="1" sqref="R53" start="0" length="0">
    <dxf>
      <font>
        <b/>
        <sz val="20"/>
      </font>
      <numFmt numFmtId="4" formatCode="#,##0.00"/>
      <alignment vertical="center" readingOrder="0"/>
    </dxf>
  </rfmt>
  <rfmt sheetId="1" sqref="R54" start="0" length="0">
    <dxf>
      <font>
        <b/>
        <sz val="20"/>
      </font>
      <numFmt numFmtId="4" formatCode="#,##0.00"/>
      <alignment vertical="center" readingOrder="0"/>
    </dxf>
  </rfmt>
  <rfmt sheetId="1" sqref="R55" start="0" length="0">
    <dxf>
      <font>
        <b/>
        <i val="0"/>
        <sz val="20"/>
      </font>
      <numFmt numFmtId="4" formatCode="#,##0.00"/>
    </dxf>
  </rfmt>
  <rfmt sheetId="1" sqref="R56" start="0" length="0">
    <dxf>
      <font>
        <b/>
        <sz val="20"/>
      </font>
      <numFmt numFmtId="4" formatCode="#,##0.00"/>
      <alignment vertical="center" readingOrder="0"/>
    </dxf>
  </rfmt>
  <rfmt sheetId="1" sqref="R57" start="0" length="0">
    <dxf>
      <font>
        <b/>
        <sz val="20"/>
      </font>
      <numFmt numFmtId="4" formatCode="#,##0.00"/>
      <alignment vertical="center" readingOrder="0"/>
    </dxf>
  </rfmt>
  <rfmt sheetId="1" sqref="R58" start="0" length="0">
    <dxf>
      <font>
        <b/>
        <sz val="20"/>
      </font>
      <numFmt numFmtId="4" formatCode="#,##0.00"/>
      <alignment vertical="center" readingOrder="0"/>
    </dxf>
  </rfmt>
  <rfmt sheetId="1" sqref="R59" start="0" length="0">
    <dxf>
      <font>
        <b/>
        <sz val="20"/>
      </font>
      <numFmt numFmtId="4" formatCode="#,##0.00"/>
      <alignment vertical="center" readingOrder="0"/>
    </dxf>
  </rfmt>
  <rfmt sheetId="1" sqref="R60" start="0" length="0">
    <dxf>
      <font>
        <b/>
        <sz val="20"/>
      </font>
      <numFmt numFmtId="4" formatCode="#,##0.00"/>
      <alignment vertical="center" readingOrder="0"/>
    </dxf>
  </rfmt>
  <rfmt sheetId="1" sqref="R61" start="0" length="0">
    <dxf>
      <font>
        <b/>
        <sz val="20"/>
      </font>
      <numFmt numFmtId="4" formatCode="#,##0.00"/>
      <alignment vertical="center" readingOrder="0"/>
    </dxf>
  </rfmt>
  <rfmt sheetId="1" sqref="R62" start="0" length="0">
    <dxf>
      <font>
        <i val="0"/>
        <sz val="20"/>
      </font>
      <numFmt numFmtId="4" formatCode="#,##0.00"/>
    </dxf>
  </rfmt>
  <rfmt sheetId="1" sqref="R63" start="0" length="0">
    <dxf>
      <font>
        <b/>
        <i val="0"/>
        <sz val="20"/>
      </font>
      <numFmt numFmtId="4" formatCode="#,##0.00"/>
    </dxf>
  </rfmt>
  <rfmt sheetId="1" sqref="R64" start="0" length="0">
    <dxf>
      <font>
        <b/>
        <i val="0"/>
        <sz val="20"/>
      </font>
      <numFmt numFmtId="4" formatCode="#,##0.00"/>
    </dxf>
  </rfmt>
  <rfmt sheetId="1" sqref="R65" start="0" length="0">
    <dxf>
      <font>
        <b/>
        <i val="0"/>
        <sz val="20"/>
      </font>
      <numFmt numFmtId="4" formatCode="#,##0.00"/>
    </dxf>
  </rfmt>
  <rfmt sheetId="1" sqref="R66" start="0" length="0">
    <dxf>
      <font>
        <b/>
        <i val="0"/>
        <sz val="20"/>
      </font>
      <numFmt numFmtId="4" formatCode="#,##0.00"/>
    </dxf>
  </rfmt>
  <rfmt sheetId="1" sqref="R67" start="0" length="0">
    <dxf>
      <font>
        <b/>
        <sz val="20"/>
      </font>
      <numFmt numFmtId="4" formatCode="#,##0.00"/>
      <alignment vertical="center" readingOrder="0"/>
    </dxf>
  </rfmt>
  <rfmt sheetId="1" sqref="R68" start="0" length="0">
    <dxf>
      <font>
        <b/>
        <sz val="20"/>
      </font>
      <numFmt numFmtId="4" formatCode="#,##0.00"/>
      <alignment vertical="center" readingOrder="0"/>
    </dxf>
  </rfmt>
  <rfmt sheetId="1" sqref="R69" start="0" length="0">
    <dxf>
      <font>
        <b/>
        <sz val="20"/>
      </font>
      <numFmt numFmtId="4" formatCode="#,##0.00"/>
      <alignment vertical="center" readingOrder="0"/>
    </dxf>
  </rfmt>
  <rfmt sheetId="1" sqref="R70" start="0" length="0">
    <dxf>
      <font>
        <b/>
        <sz val="20"/>
      </font>
      <numFmt numFmtId="4" formatCode="#,##0.00"/>
      <alignment vertical="center" readingOrder="0"/>
    </dxf>
  </rfmt>
  <rfmt sheetId="1" sqref="R71" start="0" length="0">
    <dxf>
      <font>
        <b/>
        <sz val="20"/>
      </font>
      <numFmt numFmtId="4" formatCode="#,##0.00"/>
      <alignment vertical="center" readingOrder="0"/>
    </dxf>
  </rfmt>
  <rfmt sheetId="1" sqref="R72" start="0" length="0">
    <dxf>
      <font>
        <b/>
        <i val="0"/>
        <sz val="20"/>
      </font>
      <numFmt numFmtId="4" formatCode="#,##0.00"/>
    </dxf>
  </rfmt>
  <rfmt sheetId="1" sqref="R73" start="0" length="0">
    <dxf>
      <font>
        <b/>
        <sz val="20"/>
      </font>
      <numFmt numFmtId="4" formatCode="#,##0.00"/>
      <alignment vertical="center" readingOrder="0"/>
    </dxf>
  </rfmt>
  <rfmt sheetId="1" sqref="R74" start="0" length="0">
    <dxf>
      <font>
        <b/>
        <sz val="20"/>
      </font>
      <numFmt numFmtId="4" formatCode="#,##0.00"/>
      <alignment vertical="center" readingOrder="0"/>
    </dxf>
  </rfmt>
  <rfmt sheetId="1" sqref="R75" start="0" length="0">
    <dxf>
      <font>
        <b/>
        <sz val="20"/>
      </font>
      <numFmt numFmtId="4" formatCode="#,##0.00"/>
      <alignment vertical="center" readingOrder="0"/>
    </dxf>
  </rfmt>
  <rfmt sheetId="1" sqref="R76" start="0" length="0">
    <dxf>
      <font>
        <b/>
        <sz val="20"/>
      </font>
      <numFmt numFmtId="4" formatCode="#,##0.00"/>
      <alignment vertical="center" readingOrder="0"/>
    </dxf>
  </rfmt>
  <rfmt sheetId="1" sqref="R77" start="0" length="0">
    <dxf>
      <font>
        <b/>
        <sz val="20"/>
      </font>
      <numFmt numFmtId="4" formatCode="#,##0.00"/>
      <alignment vertical="center" readingOrder="0"/>
    </dxf>
  </rfmt>
  <rfmt sheetId="1" sqref="R78" start="0" length="0">
    <dxf>
      <font>
        <b/>
        <i val="0"/>
        <sz val="20"/>
      </font>
      <numFmt numFmtId="4" formatCode="#,##0.00"/>
      <fill>
        <patternFill patternType="none">
          <bgColor indexed="65"/>
        </patternFill>
      </fill>
    </dxf>
  </rfmt>
  <rfmt sheetId="1" sqref="R79" start="0" length="0">
    <dxf>
      <font>
        <b/>
        <sz val="20"/>
      </font>
      <numFmt numFmtId="4" formatCode="#,##0.00"/>
      <fill>
        <patternFill patternType="none">
          <bgColor indexed="65"/>
        </patternFill>
      </fill>
      <alignment vertical="center" readingOrder="0"/>
    </dxf>
  </rfmt>
  <rfmt sheetId="1" sqref="R80" start="0" length="0">
    <dxf>
      <font>
        <b/>
        <sz val="20"/>
      </font>
      <numFmt numFmtId="4" formatCode="#,##0.00"/>
      <fill>
        <patternFill patternType="none">
          <bgColor indexed="65"/>
        </patternFill>
      </fill>
      <alignment vertical="center" readingOrder="0"/>
    </dxf>
  </rfmt>
  <rfmt sheetId="1" sqref="R81" start="0" length="0">
    <dxf>
      <font>
        <b/>
        <sz val="20"/>
      </font>
      <numFmt numFmtId="4" formatCode="#,##0.00"/>
      <fill>
        <patternFill patternType="none">
          <bgColor indexed="65"/>
        </patternFill>
      </fill>
      <alignment vertical="center" readingOrder="0"/>
    </dxf>
  </rfmt>
  <rfmt sheetId="1" sqref="R82" start="0" length="0">
    <dxf>
      <font>
        <b/>
        <sz val="20"/>
      </font>
      <numFmt numFmtId="4" formatCode="#,##0.00"/>
      <fill>
        <patternFill patternType="none">
          <bgColor indexed="65"/>
        </patternFill>
      </fill>
      <alignment vertical="center" readingOrder="0"/>
    </dxf>
  </rfmt>
  <rfmt sheetId="1" sqref="R83" start="0" length="0">
    <dxf>
      <font>
        <b/>
        <sz val="20"/>
      </font>
      <numFmt numFmtId="4" formatCode="#,##0.00"/>
      <fill>
        <patternFill patternType="none">
          <bgColor indexed="65"/>
        </patternFill>
      </fill>
      <alignment vertical="center" readingOrder="0"/>
    </dxf>
  </rfmt>
  <rfmt sheetId="1" sqref="R84" start="0" length="0">
    <dxf>
      <font>
        <b/>
        <i val="0"/>
        <sz val="20"/>
      </font>
      <numFmt numFmtId="4" formatCode="#,##0.00"/>
      <fill>
        <patternFill patternType="none">
          <bgColor indexed="65"/>
        </patternFill>
      </fill>
    </dxf>
  </rfmt>
  <rfmt sheetId="1" sqref="R85" start="0" length="0">
    <dxf>
      <font>
        <b/>
        <sz val="20"/>
      </font>
      <numFmt numFmtId="4" formatCode="#,##0.00"/>
      <fill>
        <patternFill patternType="none">
          <bgColor indexed="65"/>
        </patternFill>
      </fill>
      <alignment vertical="center" readingOrder="0"/>
    </dxf>
  </rfmt>
  <rfmt sheetId="1" sqref="R86" start="0" length="0">
    <dxf>
      <font>
        <b/>
        <sz val="20"/>
      </font>
      <numFmt numFmtId="4" formatCode="#,##0.00"/>
      <fill>
        <patternFill patternType="none">
          <bgColor indexed="65"/>
        </patternFill>
      </fill>
      <alignment vertical="center" readingOrder="0"/>
    </dxf>
  </rfmt>
  <rfmt sheetId="1" sqref="R87" start="0" length="0">
    <dxf>
      <font>
        <b/>
        <sz val="20"/>
      </font>
      <numFmt numFmtId="4" formatCode="#,##0.00"/>
      <fill>
        <patternFill patternType="none">
          <bgColor indexed="65"/>
        </patternFill>
      </fill>
      <alignment vertical="center" readingOrder="0"/>
    </dxf>
  </rfmt>
  <rfmt sheetId="1" sqref="R88" start="0" length="0">
    <dxf>
      <font>
        <b/>
        <sz val="20"/>
      </font>
      <numFmt numFmtId="4" formatCode="#,##0.00"/>
      <fill>
        <patternFill patternType="none">
          <bgColor indexed="65"/>
        </patternFill>
      </fill>
      <alignment vertical="center" readingOrder="0"/>
    </dxf>
  </rfmt>
  <rfmt sheetId="1" sqref="R89" start="0" length="0">
    <dxf>
      <font>
        <b/>
        <sz val="20"/>
      </font>
      <numFmt numFmtId="4" formatCode="#,##0.00"/>
      <fill>
        <patternFill patternType="none">
          <bgColor indexed="65"/>
        </patternFill>
      </fill>
      <alignment vertical="center" readingOrder="0"/>
    </dxf>
  </rfmt>
  <rfmt sheetId="1" sqref="R90" start="0" length="0">
    <dxf>
      <font>
        <b/>
        <i val="0"/>
        <sz val="20"/>
      </font>
      <numFmt numFmtId="4" formatCode="#,##0.00"/>
    </dxf>
  </rfmt>
  <rfmt sheetId="1" sqref="R91" start="0" length="0">
    <dxf>
      <font>
        <b/>
        <sz val="20"/>
      </font>
      <numFmt numFmtId="4" formatCode="#,##0.00"/>
      <alignment vertical="center" readingOrder="0"/>
    </dxf>
  </rfmt>
  <rfmt sheetId="1" sqref="R92" start="0" length="0">
    <dxf>
      <font>
        <b/>
        <sz val="20"/>
      </font>
      <numFmt numFmtId="4" formatCode="#,##0.00"/>
      <alignment vertical="center" readingOrder="0"/>
    </dxf>
  </rfmt>
  <rfmt sheetId="1" sqref="R93" start="0" length="0">
    <dxf>
      <font>
        <b/>
        <sz val="20"/>
      </font>
      <numFmt numFmtId="4" formatCode="#,##0.00"/>
      <alignment vertical="center" readingOrder="0"/>
    </dxf>
  </rfmt>
  <rfmt sheetId="1" sqref="R94" start="0" length="0">
    <dxf>
      <font>
        <b/>
        <sz val="20"/>
      </font>
      <numFmt numFmtId="4" formatCode="#,##0.00"/>
      <alignment vertical="center" readingOrder="0"/>
    </dxf>
  </rfmt>
  <rfmt sheetId="1" sqref="R95" start="0" length="0">
    <dxf>
      <font>
        <b/>
        <sz val="20"/>
      </font>
      <numFmt numFmtId="4" formatCode="#,##0.00"/>
      <alignment vertical="center" readingOrder="0"/>
    </dxf>
  </rfmt>
  <rfmt sheetId="1" sqref="R96" start="0" length="0">
    <dxf>
      <font>
        <i val="0"/>
        <sz val="20"/>
      </font>
      <numFmt numFmtId="4" formatCode="#,##0.00"/>
    </dxf>
  </rfmt>
  <rfmt sheetId="1" sqref="R97" start="0" length="0">
    <dxf>
      <font>
        <b/>
        <sz val="20"/>
      </font>
      <numFmt numFmtId="4" formatCode="#,##0.00"/>
      <alignment vertical="center" readingOrder="0"/>
    </dxf>
  </rfmt>
  <rfmt sheetId="1" sqref="R98" start="0" length="0">
    <dxf>
      <font>
        <b/>
        <sz val="20"/>
      </font>
      <numFmt numFmtId="4" formatCode="#,##0.00"/>
      <alignment vertical="center" readingOrder="0"/>
    </dxf>
  </rfmt>
  <rfmt sheetId="1" sqref="R99" start="0" length="0">
    <dxf>
      <font>
        <b/>
        <sz val="20"/>
      </font>
      <numFmt numFmtId="4" formatCode="#,##0.00"/>
      <alignment vertical="center" readingOrder="0"/>
    </dxf>
  </rfmt>
  <rfmt sheetId="1" sqref="R100" start="0" length="0">
    <dxf>
      <font>
        <b/>
        <sz val="20"/>
      </font>
      <numFmt numFmtId="4" formatCode="#,##0.00"/>
      <alignment vertical="center" readingOrder="0"/>
    </dxf>
  </rfmt>
  <rfmt sheetId="1" sqref="R101" start="0" length="0">
    <dxf>
      <font>
        <b/>
        <sz val="20"/>
      </font>
      <numFmt numFmtId="4" formatCode="#,##0.00"/>
      <alignment vertical="center" readingOrder="0"/>
    </dxf>
  </rfmt>
  <rfmt sheetId="1" sqref="R102" start="0" length="0">
    <dxf>
      <font>
        <b/>
        <sz val="20"/>
      </font>
      <numFmt numFmtId="4" formatCode="#,##0.00"/>
      <alignment vertical="center" readingOrder="0"/>
    </dxf>
  </rfmt>
  <rfmt sheetId="1" sqref="R103" start="0" length="0">
    <dxf>
      <font>
        <b/>
        <sz val="20"/>
      </font>
      <numFmt numFmtId="4" formatCode="#,##0.00"/>
      <alignment vertical="center" readingOrder="0"/>
    </dxf>
  </rfmt>
  <rfmt sheetId="1" sqref="R104" start="0" length="0">
    <dxf>
      <font>
        <b/>
        <sz val="20"/>
      </font>
      <numFmt numFmtId="4" formatCode="#,##0.00"/>
      <alignment vertical="center" readingOrder="0"/>
    </dxf>
  </rfmt>
  <rfmt sheetId="1" sqref="R105" start="0" length="0">
    <dxf>
      <font>
        <b/>
        <sz val="20"/>
      </font>
      <numFmt numFmtId="4" formatCode="#,##0.00"/>
      <alignment vertical="center" readingOrder="0"/>
    </dxf>
  </rfmt>
  <rfmt sheetId="1" sqref="R106" start="0" length="0">
    <dxf>
      <font>
        <b/>
        <sz val="20"/>
      </font>
      <numFmt numFmtId="4" formatCode="#,##0.00"/>
      <alignment vertical="center" readingOrder="0"/>
    </dxf>
  </rfmt>
  <rfmt sheetId="1" sqref="R107" start="0" length="0">
    <dxf>
      <font>
        <b/>
        <sz val="20"/>
      </font>
      <numFmt numFmtId="4" formatCode="#,##0.00"/>
      <alignment vertical="center" readingOrder="0"/>
    </dxf>
  </rfmt>
  <rfmt sheetId="1" sqref="R108" start="0" length="0">
    <dxf>
      <font>
        <b/>
        <i val="0"/>
        <sz val="20"/>
      </font>
      <numFmt numFmtId="4" formatCode="#,##0.00"/>
    </dxf>
  </rfmt>
  <rfmt sheetId="1" sqref="R109" start="0" length="0">
    <dxf>
      <font>
        <b/>
        <sz val="20"/>
      </font>
      <numFmt numFmtId="4" formatCode="#,##0.00"/>
      <alignment vertical="center" readingOrder="0"/>
    </dxf>
  </rfmt>
  <rfmt sheetId="1" sqref="R110" start="0" length="0">
    <dxf>
      <font>
        <b/>
        <sz val="20"/>
      </font>
      <numFmt numFmtId="4" formatCode="#,##0.00"/>
      <alignment vertical="center" readingOrder="0"/>
    </dxf>
  </rfmt>
  <rfmt sheetId="1" sqref="R111" start="0" length="0">
    <dxf>
      <font>
        <b/>
        <sz val="20"/>
      </font>
      <numFmt numFmtId="4" formatCode="#,##0.00"/>
      <alignment vertical="center" readingOrder="0"/>
    </dxf>
  </rfmt>
  <rfmt sheetId="1" sqref="R112" start="0" length="0">
    <dxf>
      <font>
        <b/>
        <sz val="20"/>
      </font>
      <numFmt numFmtId="4" formatCode="#,##0.00"/>
      <alignment vertical="center" readingOrder="0"/>
    </dxf>
  </rfmt>
  <rfmt sheetId="1" sqref="R113" start="0" length="0">
    <dxf>
      <font>
        <b/>
        <sz val="20"/>
      </font>
      <numFmt numFmtId="4" formatCode="#,##0.00"/>
      <alignment vertical="center" readingOrder="0"/>
    </dxf>
  </rfmt>
  <rfmt sheetId="1" sqref="R114" start="0" length="0">
    <dxf>
      <font>
        <b/>
        <i val="0"/>
        <sz val="20"/>
        <color auto="1"/>
      </font>
      <numFmt numFmtId="4" formatCode="#,##0.00"/>
      <fill>
        <patternFill patternType="none">
          <bgColor indexed="65"/>
        </patternFill>
      </fill>
    </dxf>
  </rfmt>
  <rfmt sheetId="1" sqref="R115" start="0" length="0">
    <dxf>
      <font>
        <b/>
        <sz val="20"/>
        <color auto="1"/>
      </font>
      <numFmt numFmtId="4" formatCode="#,##0.00"/>
      <alignment vertical="center" readingOrder="0"/>
    </dxf>
  </rfmt>
  <rfmt sheetId="1" sqref="R116" start="0" length="0">
    <dxf>
      <font>
        <b/>
        <sz val="20"/>
        <color auto="1"/>
      </font>
      <numFmt numFmtId="4" formatCode="#,##0.00"/>
      <alignment vertical="center" readingOrder="0"/>
    </dxf>
  </rfmt>
  <rfmt sheetId="1" sqref="R117" start="0" length="0">
    <dxf>
      <font>
        <b/>
        <sz val="20"/>
        <color auto="1"/>
      </font>
      <numFmt numFmtId="4" formatCode="#,##0.00"/>
      <alignment vertical="center" readingOrder="0"/>
    </dxf>
  </rfmt>
  <rfmt sheetId="1" sqref="R118" start="0" length="0">
    <dxf>
      <font>
        <b/>
        <sz val="20"/>
        <color auto="1"/>
      </font>
      <numFmt numFmtId="4" formatCode="#,##0.00"/>
      <alignment vertical="center" readingOrder="0"/>
    </dxf>
  </rfmt>
  <rfmt sheetId="1" sqref="R119" start="0" length="0">
    <dxf>
      <font>
        <b/>
        <sz val="20"/>
        <color auto="1"/>
      </font>
      <numFmt numFmtId="4" formatCode="#,##0.00"/>
      <alignment vertical="center" readingOrder="0"/>
    </dxf>
  </rfmt>
  <rfmt sheetId="1" sqref="R120" start="0" length="0">
    <dxf>
      <font>
        <b/>
        <i val="0"/>
        <sz val="20"/>
        <color auto="1"/>
      </font>
      <numFmt numFmtId="4" formatCode="#,##0.00"/>
      <fill>
        <patternFill patternType="none">
          <bgColor indexed="65"/>
        </patternFill>
      </fill>
    </dxf>
  </rfmt>
  <rfmt sheetId="1" sqref="R121" start="0" length="0">
    <dxf>
      <font>
        <b/>
        <sz val="20"/>
        <color auto="1"/>
      </font>
      <numFmt numFmtId="4" formatCode="#,##0.00"/>
      <alignment vertical="center" readingOrder="0"/>
    </dxf>
  </rfmt>
  <rfmt sheetId="1" sqref="R122" start="0" length="0">
    <dxf>
      <font>
        <b/>
        <sz val="20"/>
        <color auto="1"/>
      </font>
      <numFmt numFmtId="4" formatCode="#,##0.00"/>
      <alignment vertical="center" readingOrder="0"/>
    </dxf>
  </rfmt>
  <rfmt sheetId="1" sqref="R123" start="0" length="0">
    <dxf>
      <font>
        <b/>
        <sz val="20"/>
        <color auto="1"/>
      </font>
      <numFmt numFmtId="4" formatCode="#,##0.00"/>
      <alignment vertical="center" readingOrder="0"/>
    </dxf>
  </rfmt>
  <rfmt sheetId="1" sqref="R124" start="0" length="0">
    <dxf>
      <font>
        <b/>
        <sz val="20"/>
        <color auto="1"/>
      </font>
      <numFmt numFmtId="4" formatCode="#,##0.00"/>
      <alignment vertical="center" readingOrder="0"/>
    </dxf>
  </rfmt>
  <rfmt sheetId="1" sqref="R125" start="0" length="0">
    <dxf>
      <font>
        <b/>
        <sz val="20"/>
        <color auto="1"/>
      </font>
      <numFmt numFmtId="4" formatCode="#,##0.00"/>
      <alignment vertical="center" readingOrder="0"/>
    </dxf>
  </rfmt>
  <rfmt sheetId="1" sqref="R126" start="0" length="0">
    <dxf>
      <font>
        <sz val="20"/>
        <color auto="1"/>
      </font>
      <numFmt numFmtId="4" formatCode="#,##0.00"/>
      <fill>
        <patternFill patternType="none">
          <bgColor indexed="65"/>
        </patternFill>
      </fill>
    </dxf>
  </rfmt>
  <rfmt sheetId="1" sqref="R127" start="0" length="0">
    <dxf>
      <font>
        <b/>
        <sz val="20"/>
        <color auto="1"/>
      </font>
      <numFmt numFmtId="4" formatCode="#,##0.00"/>
      <alignment vertical="center" readingOrder="0"/>
    </dxf>
  </rfmt>
  <rfmt sheetId="1" sqref="R128" start="0" length="0">
    <dxf>
      <font>
        <b/>
        <sz val="20"/>
        <color auto="1"/>
      </font>
      <numFmt numFmtId="4" formatCode="#,##0.00"/>
      <alignment vertical="center" readingOrder="0"/>
    </dxf>
  </rfmt>
  <rfmt sheetId="1" sqref="R129" start="0" length="0">
    <dxf>
      <font>
        <b/>
        <sz val="20"/>
        <color auto="1"/>
      </font>
      <numFmt numFmtId="4" formatCode="#,##0.00"/>
      <alignment vertical="center" readingOrder="0"/>
    </dxf>
  </rfmt>
  <rfmt sheetId="1" sqref="R130" start="0" length="0">
    <dxf>
      <font>
        <b/>
        <sz val="20"/>
        <color auto="1"/>
      </font>
      <numFmt numFmtId="4" formatCode="#,##0.00"/>
      <alignment vertical="center" readingOrder="0"/>
    </dxf>
  </rfmt>
  <rfmt sheetId="1" sqref="R131" start="0" length="0">
    <dxf>
      <font>
        <b/>
        <sz val="20"/>
        <color auto="1"/>
      </font>
      <numFmt numFmtId="4" formatCode="#,##0.00"/>
      <alignment vertical="center" readingOrder="0"/>
    </dxf>
  </rfmt>
  <rfmt sheetId="1" sqref="R132" start="0" length="0">
    <dxf>
      <font>
        <i val="0"/>
        <sz val="20"/>
      </font>
      <numFmt numFmtId="4" formatCode="#,##0.00"/>
    </dxf>
  </rfmt>
  <rfmt sheetId="1" sqref="R133" start="0" length="0">
    <dxf>
      <font>
        <b/>
        <sz val="20"/>
      </font>
      <numFmt numFmtId="4" formatCode="#,##0.00"/>
      <alignment vertical="center" readingOrder="0"/>
    </dxf>
  </rfmt>
  <rfmt sheetId="1" sqref="R134" start="0" length="0">
    <dxf>
      <font>
        <b/>
        <sz val="20"/>
      </font>
      <numFmt numFmtId="4" formatCode="#,##0.00"/>
      <alignment vertical="center" readingOrder="0"/>
    </dxf>
  </rfmt>
  <rfmt sheetId="1" sqref="R135" start="0" length="0">
    <dxf>
      <font>
        <b/>
        <sz val="20"/>
      </font>
      <numFmt numFmtId="4" formatCode="#,##0.00"/>
      <alignment vertical="center" readingOrder="0"/>
    </dxf>
  </rfmt>
  <rfmt sheetId="1" sqref="R136" start="0" length="0">
    <dxf>
      <font>
        <b/>
        <sz val="20"/>
      </font>
      <numFmt numFmtId="4" formatCode="#,##0.00"/>
      <alignment vertical="center" readingOrder="0"/>
    </dxf>
  </rfmt>
  <rfmt sheetId="1" sqref="R137" start="0" length="0">
    <dxf>
      <font>
        <b/>
        <sz val="20"/>
      </font>
      <numFmt numFmtId="4" formatCode="#,##0.00"/>
      <alignment vertical="center" readingOrder="0"/>
    </dxf>
  </rfmt>
  <rfmt sheetId="1" sqref="R138" start="0" length="0">
    <dxf>
      <font>
        <i val="0"/>
        <sz val="20"/>
      </font>
      <numFmt numFmtId="4" formatCode="#,##0.00"/>
    </dxf>
  </rfmt>
  <rfmt sheetId="1" sqref="R139" start="0" length="0">
    <dxf>
      <font>
        <b/>
        <sz val="20"/>
      </font>
      <numFmt numFmtId="4" formatCode="#,##0.00"/>
      <alignment vertical="center" readingOrder="0"/>
    </dxf>
  </rfmt>
  <rfmt sheetId="1" sqref="R140" start="0" length="0">
    <dxf>
      <font>
        <b/>
        <sz val="20"/>
      </font>
      <numFmt numFmtId="4" formatCode="#,##0.00"/>
      <alignment vertical="center" readingOrder="0"/>
    </dxf>
  </rfmt>
  <rfmt sheetId="1" sqref="R141" start="0" length="0">
    <dxf>
      <font>
        <b/>
        <sz val="20"/>
      </font>
      <numFmt numFmtId="4" formatCode="#,##0.00"/>
      <alignment vertical="center" readingOrder="0"/>
    </dxf>
  </rfmt>
  <rfmt sheetId="1" sqref="R142" start="0" length="0">
    <dxf>
      <font>
        <b/>
        <sz val="20"/>
      </font>
      <numFmt numFmtId="4" formatCode="#,##0.00"/>
      <alignment vertical="center" readingOrder="0"/>
    </dxf>
  </rfmt>
  <rfmt sheetId="1" sqref="R143" start="0" length="0">
    <dxf>
      <font>
        <b/>
        <sz val="20"/>
      </font>
      <numFmt numFmtId="4" formatCode="#,##0.00"/>
      <alignment vertical="center" readingOrder="0"/>
    </dxf>
  </rfmt>
  <rfmt sheetId="1" sqref="R144" start="0" length="0">
    <dxf>
      <font>
        <b/>
        <i val="0"/>
        <sz val="20"/>
      </font>
      <numFmt numFmtId="4" formatCode="#,##0.00"/>
    </dxf>
  </rfmt>
  <rfmt sheetId="1" sqref="R145" start="0" length="0">
    <dxf>
      <font>
        <b/>
        <i val="0"/>
        <sz val="20"/>
      </font>
      <numFmt numFmtId="4" formatCode="#,##0.00"/>
    </dxf>
  </rfmt>
  <rfmt sheetId="1" sqref="R146" start="0" length="0">
    <dxf>
      <font>
        <b/>
        <sz val="20"/>
      </font>
      <numFmt numFmtId="4" formatCode="#,##0.00"/>
      <alignment vertical="center" readingOrder="0"/>
    </dxf>
  </rfmt>
  <rfmt sheetId="1" sqref="R147" start="0" length="0">
    <dxf>
      <font>
        <b/>
        <sz val="20"/>
      </font>
      <numFmt numFmtId="4" formatCode="#,##0.00"/>
      <alignment vertical="center" readingOrder="0"/>
    </dxf>
  </rfmt>
  <rfmt sheetId="1" sqref="R148" start="0" length="0">
    <dxf>
      <font>
        <b/>
        <sz val="20"/>
      </font>
      <numFmt numFmtId="4" formatCode="#,##0.00"/>
      <alignment vertical="center" readingOrder="0"/>
    </dxf>
  </rfmt>
  <rfmt sheetId="1" sqref="R149" start="0" length="0">
    <dxf>
      <font>
        <b/>
        <sz val="20"/>
      </font>
      <numFmt numFmtId="4" formatCode="#,##0.00"/>
      <alignment vertical="center" readingOrder="0"/>
    </dxf>
  </rfmt>
  <rfmt sheetId="1" sqref="R150" start="0" length="0">
    <dxf>
      <font>
        <b/>
        <sz val="20"/>
      </font>
      <numFmt numFmtId="4" formatCode="#,##0.00"/>
      <alignment vertical="center" readingOrder="0"/>
    </dxf>
  </rfmt>
  <rfmt sheetId="1" sqref="R151" start="0" length="0">
    <dxf>
      <font>
        <b/>
        <i val="0"/>
        <sz val="20"/>
      </font>
      <numFmt numFmtId="4" formatCode="#,##0.00"/>
    </dxf>
  </rfmt>
  <rfmt sheetId="1" sqref="R152" start="0" length="0">
    <dxf>
      <font>
        <b/>
        <i val="0"/>
        <sz val="20"/>
      </font>
      <numFmt numFmtId="4" formatCode="#,##0.00"/>
    </dxf>
  </rfmt>
  <rfmt sheetId="1" sqref="R153" start="0" length="0">
    <dxf>
      <font>
        <b/>
        <sz val="20"/>
      </font>
      <numFmt numFmtId="4" formatCode="#,##0.00"/>
      <alignment vertical="center" readingOrder="0"/>
    </dxf>
  </rfmt>
  <rfmt sheetId="1" sqref="R154" start="0" length="0">
    <dxf>
      <font>
        <b/>
        <sz val="20"/>
      </font>
      <numFmt numFmtId="4" formatCode="#,##0.00"/>
      <alignment vertical="center" readingOrder="0"/>
    </dxf>
  </rfmt>
  <rfmt sheetId="1" sqref="R155" start="0" length="0">
    <dxf>
      <font>
        <b/>
        <sz val="20"/>
      </font>
      <numFmt numFmtId="4" formatCode="#,##0.00"/>
      <alignment vertical="center" readingOrder="0"/>
    </dxf>
  </rfmt>
  <rfmt sheetId="1" sqref="R156" start="0" length="0">
    <dxf>
      <font>
        <b/>
        <sz val="20"/>
      </font>
      <numFmt numFmtId="4" formatCode="#,##0.00"/>
      <alignment vertical="center" readingOrder="0"/>
    </dxf>
  </rfmt>
  <rfmt sheetId="1" sqref="R157" start="0" length="0">
    <dxf>
      <font>
        <b/>
        <sz val="20"/>
      </font>
      <numFmt numFmtId="4" formatCode="#,##0.00"/>
      <alignment vertical="center" readingOrder="0"/>
    </dxf>
  </rfmt>
  <rfmt sheetId="1" sqref="R158" start="0" length="0">
    <dxf>
      <font>
        <b/>
        <i val="0"/>
        <sz val="20"/>
      </font>
      <numFmt numFmtId="4" formatCode="#,##0.00"/>
    </dxf>
  </rfmt>
  <rfmt sheetId="1" sqref="R159" start="0" length="0">
    <dxf>
      <font>
        <b/>
        <i val="0"/>
        <sz val="20"/>
      </font>
      <numFmt numFmtId="4" formatCode="#,##0.00"/>
    </dxf>
  </rfmt>
  <rfmt sheetId="1" sqref="R160" start="0" length="0">
    <dxf>
      <font>
        <b/>
        <i val="0"/>
        <sz val="20"/>
      </font>
      <numFmt numFmtId="4" formatCode="#,##0.00"/>
    </dxf>
  </rfmt>
  <rfmt sheetId="1" sqref="R161" start="0" length="0">
    <dxf>
      <font>
        <b/>
        <i val="0"/>
        <sz val="20"/>
      </font>
      <numFmt numFmtId="4" formatCode="#,##0.00"/>
    </dxf>
  </rfmt>
  <rfmt sheetId="1" sqref="R162" start="0" length="0">
    <dxf>
      <font>
        <b/>
        <i val="0"/>
        <sz val="20"/>
      </font>
      <numFmt numFmtId="4" formatCode="#,##0.00"/>
    </dxf>
  </rfmt>
  <rfmt sheetId="1" sqref="R163" start="0" length="0">
    <dxf>
      <font>
        <b/>
        <i val="0"/>
        <sz val="20"/>
      </font>
      <numFmt numFmtId="4" formatCode="#,##0.00"/>
    </dxf>
  </rfmt>
  <rfmt sheetId="1" sqref="R164" start="0" length="0">
    <dxf>
      <font>
        <i val="0"/>
        <sz val="20"/>
      </font>
      <numFmt numFmtId="4" formatCode="#,##0.00"/>
    </dxf>
  </rfmt>
  <rfmt sheetId="1" sqref="R165" start="0" length="0">
    <dxf>
      <font>
        <i val="0"/>
        <sz val="20"/>
      </font>
      <numFmt numFmtId="4" formatCode="#,##0.00"/>
    </dxf>
  </rfmt>
  <rfmt sheetId="1" sqref="R166" start="0" length="0">
    <dxf>
      <font>
        <i val="0"/>
        <sz val="20"/>
      </font>
      <numFmt numFmtId="4" formatCode="#,##0.00"/>
    </dxf>
  </rfmt>
  <rfmt sheetId="1" sqref="R167" start="0" length="0">
    <dxf>
      <font>
        <i val="0"/>
        <sz val="20"/>
      </font>
      <numFmt numFmtId="4" formatCode="#,##0.00"/>
    </dxf>
  </rfmt>
  <rfmt sheetId="1" sqref="R168" start="0" length="0">
    <dxf>
      <font>
        <i val="0"/>
        <sz val="20"/>
      </font>
      <numFmt numFmtId="4" formatCode="#,##0.00"/>
    </dxf>
  </rfmt>
  <rfmt sheetId="1" sqref="R169" start="0" length="0">
    <dxf>
      <font>
        <i val="0"/>
        <sz val="20"/>
      </font>
      <numFmt numFmtId="4" formatCode="#,##0.00"/>
    </dxf>
  </rfmt>
  <rfmt sheetId="1" sqref="R170" start="0" length="0">
    <dxf>
      <font>
        <b/>
        <i val="0"/>
        <sz val="20"/>
      </font>
      <numFmt numFmtId="4" formatCode="#,##0.00"/>
      <fill>
        <patternFill patternType="none">
          <bgColor indexed="65"/>
        </patternFill>
      </fill>
    </dxf>
  </rfmt>
  <rfmt sheetId="1" sqref="R171" start="0" length="0">
    <dxf>
      <font>
        <b/>
        <sz val="20"/>
      </font>
      <numFmt numFmtId="4" formatCode="#,##0.00"/>
      <alignment vertical="center" readingOrder="0"/>
    </dxf>
  </rfmt>
  <rfmt sheetId="1" sqref="R172" start="0" length="0">
    <dxf>
      <font>
        <b/>
        <sz val="20"/>
      </font>
      <numFmt numFmtId="4" formatCode="#,##0.00"/>
      <alignment vertical="center" readingOrder="0"/>
    </dxf>
  </rfmt>
  <rfmt sheetId="1" sqref="R173" start="0" length="0">
    <dxf>
      <font>
        <b/>
        <sz val="20"/>
      </font>
      <numFmt numFmtId="4" formatCode="#,##0.00"/>
      <alignment vertical="center" readingOrder="0"/>
    </dxf>
  </rfmt>
  <rfmt sheetId="1" sqref="R174" start="0" length="0">
    <dxf>
      <font>
        <b/>
        <sz val="20"/>
      </font>
      <numFmt numFmtId="4" formatCode="#,##0.00"/>
      <alignment vertical="center" readingOrder="0"/>
    </dxf>
  </rfmt>
  <rfmt sheetId="1" sqref="R175" start="0" length="0">
    <dxf>
      <font>
        <b/>
        <sz val="20"/>
      </font>
      <numFmt numFmtId="4" formatCode="#,##0.00"/>
      <alignment vertical="center" readingOrder="0"/>
    </dxf>
  </rfmt>
  <rfmt sheetId="1" sqref="R176" start="0" length="0">
    <dxf>
      <font>
        <b/>
        <i val="0"/>
        <sz val="20"/>
      </font>
      <numFmt numFmtId="4" formatCode="#,##0.00"/>
      <alignment vertical="center" readingOrder="0"/>
    </dxf>
  </rfmt>
  <rfmt sheetId="1" sqref="R177" start="0" length="0">
    <dxf>
      <font>
        <b/>
        <sz val="20"/>
        <color theme="1"/>
        <name val="Times New Roman"/>
        <scheme val="none"/>
      </font>
      <numFmt numFmtId="4" formatCode="#,##0.00"/>
      <alignment horizontal="left" vertical="center" wrapText="1" readingOrder="0"/>
    </dxf>
  </rfmt>
  <rfmt sheetId="1" sqref="R178" start="0" length="0">
    <dxf>
      <font>
        <b/>
        <sz val="20"/>
        <color theme="1"/>
        <name val="Times New Roman"/>
        <scheme val="none"/>
      </font>
      <numFmt numFmtId="4" formatCode="#,##0.00"/>
      <alignment horizontal="left" vertical="center" wrapText="1" readingOrder="0"/>
    </dxf>
  </rfmt>
  <rfmt sheetId="1" sqref="R179" start="0" length="0">
    <dxf>
      <font>
        <b/>
        <sz val="20"/>
        <color theme="1"/>
        <name val="Times New Roman"/>
        <scheme val="none"/>
      </font>
      <numFmt numFmtId="4" formatCode="#,##0.00"/>
      <alignment horizontal="left" vertical="center" wrapText="1" readingOrder="0"/>
    </dxf>
  </rfmt>
  <rfmt sheetId="1" sqref="R180" start="0" length="0">
    <dxf>
      <font>
        <b/>
        <sz val="20"/>
        <color theme="1"/>
        <name val="Times New Roman"/>
        <scheme val="none"/>
      </font>
      <numFmt numFmtId="4" formatCode="#,##0.00"/>
      <alignment horizontal="left" vertical="center" wrapText="1" readingOrder="0"/>
    </dxf>
  </rfmt>
  <rfmt sheetId="1" sqref="R181" start="0" length="0">
    <dxf>
      <font>
        <b/>
        <sz val="20"/>
        <color theme="1"/>
        <name val="Times New Roman"/>
        <scheme val="none"/>
      </font>
      <numFmt numFmtId="4" formatCode="#,##0.00"/>
      <alignment horizontal="left" vertical="center" wrapText="1" readingOrder="0"/>
    </dxf>
  </rfmt>
  <rfmt sheetId="1" sqref="R182" start="0" length="0">
    <dxf>
      <font>
        <b/>
        <sz val="20"/>
        <color theme="1"/>
        <name val="Times New Roman"/>
        <scheme val="none"/>
      </font>
      <numFmt numFmtId="4" formatCode="#,##0.00"/>
      <alignment horizontal="left" vertical="center" wrapText="1" readingOrder="0"/>
    </dxf>
  </rfmt>
  <rfmt sheetId="1" sqref="R183" start="0" length="0">
    <dxf>
      <font>
        <i val="0"/>
        <sz val="20"/>
      </font>
      <numFmt numFmtId="4" formatCode="#,##0.00"/>
      <alignment vertical="center" readingOrder="0"/>
    </dxf>
  </rfmt>
  <rfmt sheetId="1" sqref="R184" start="0" length="0">
    <dxf>
      <font>
        <b/>
        <i val="0"/>
        <sz val="20"/>
      </font>
      <numFmt numFmtId="4" formatCode="#,##0.00"/>
      <alignment vertical="center" readingOrder="0"/>
    </dxf>
  </rfmt>
  <rfmt sheetId="1" sqref="R185" start="0" length="0">
    <dxf>
      <font>
        <b/>
        <sz val="20"/>
      </font>
      <numFmt numFmtId="4" formatCode="#,##0.00"/>
      <alignment vertical="center" readingOrder="0"/>
    </dxf>
  </rfmt>
  <rfmt sheetId="1" sqref="R186" start="0" length="0">
    <dxf>
      <font>
        <b/>
        <sz val="20"/>
      </font>
      <numFmt numFmtId="4" formatCode="#,##0.00"/>
      <alignment vertical="center" readingOrder="0"/>
    </dxf>
  </rfmt>
  <rfmt sheetId="1" sqref="R187" start="0" length="0">
    <dxf>
      <font>
        <b/>
        <sz val="20"/>
      </font>
      <numFmt numFmtId="4" formatCode="#,##0.00"/>
      <alignment vertical="center" readingOrder="0"/>
    </dxf>
  </rfmt>
  <rfmt sheetId="1" sqref="R188" start="0" length="0">
    <dxf>
      <font>
        <b/>
        <sz val="20"/>
      </font>
      <numFmt numFmtId="4" formatCode="#,##0.00"/>
      <alignment vertical="center" readingOrder="0"/>
    </dxf>
  </rfmt>
  <rfmt sheetId="1" sqref="R189" start="0" length="0">
    <dxf>
      <font>
        <b/>
        <sz val="20"/>
      </font>
      <numFmt numFmtId="4" formatCode="#,##0.00"/>
      <alignment vertical="center" readingOrder="0"/>
    </dxf>
  </rfmt>
  <rfmt sheetId="1" sqref="R190" start="0" length="0">
    <dxf>
      <numFmt numFmtId="4" formatCode="#,##0.00"/>
    </dxf>
  </rfmt>
  <rfmt sheetId="1" sqref="R191" start="0" length="0">
    <dxf>
      <numFmt numFmtId="4" formatCode="#,##0.00"/>
    </dxf>
  </rfmt>
  <rfmt sheetId="1" sqref="R192" start="0" length="0">
    <dxf>
      <numFmt numFmtId="4" formatCode="#,##0.00"/>
    </dxf>
  </rfmt>
  <rfmt sheetId="1" sqref="R193" start="0" length="0">
    <dxf>
      <font>
        <b/>
        <sz val="20"/>
        <color theme="1"/>
        <name val="Times New Roman"/>
        <scheme val="none"/>
      </font>
      <numFmt numFmtId="4" formatCode="#,##0.00"/>
      <alignment horizontal="left" vertical="center" wrapText="1" readingOrder="0"/>
    </dxf>
  </rfmt>
  <rfmt sheetId="1" sqref="R194" start="0" length="0">
    <dxf>
      <font>
        <b/>
        <sz val="20"/>
        <color theme="1"/>
        <name val="Times New Roman"/>
        <scheme val="none"/>
      </font>
      <numFmt numFmtId="4" formatCode="#,##0.00"/>
      <alignment horizontal="left" vertical="center" wrapText="1" readingOrder="0"/>
    </dxf>
  </rfmt>
  <rfmt sheetId="1" sqref="R195" start="0" length="0">
    <dxf>
      <font>
        <sz val="20"/>
        <color theme="1"/>
        <name val="Times New Roman"/>
        <scheme val="none"/>
      </font>
      <alignment horizontal="left" vertical="center" wrapText="1" readingOrder="0"/>
    </dxf>
  </rfmt>
  <rfmt sheetId="1" sqref="R196" start="0" length="0">
    <dxf>
      <font>
        <sz val="20"/>
        <color theme="1"/>
        <name val="Times New Roman"/>
        <scheme val="none"/>
      </font>
      <alignment horizontal="left" vertical="center" wrapText="1" readingOrder="0"/>
    </dxf>
  </rfmt>
  <rfmt sheetId="1" sqref="R197" start="0" length="0">
    <dxf>
      <font>
        <sz val="20"/>
        <color theme="1"/>
        <name val="Times New Roman"/>
        <scheme val="none"/>
      </font>
      <alignment horizontal="left" vertical="center" wrapText="1" readingOrder="0"/>
    </dxf>
  </rfmt>
  <rfmt sheetId="1" sqref="R198" start="0" length="0">
    <dxf>
      <font>
        <sz val="20"/>
        <color theme="1"/>
        <name val="Times New Roman"/>
        <scheme val="none"/>
      </font>
      <alignment horizontal="left" vertical="center" wrapText="1" readingOrder="0"/>
    </dxf>
  </rfmt>
  <rfmt sheetId="1" sqref="R199" start="0" length="0">
    <dxf>
      <font>
        <sz val="20"/>
        <color theme="1"/>
        <name val="Times New Roman"/>
        <scheme val="none"/>
      </font>
      <alignment horizontal="left" vertical="center" wrapText="1" readingOrder="0"/>
    </dxf>
  </rfmt>
  <rfmt sheetId="1" sqref="R200" start="0" length="0">
    <dxf>
      <font>
        <sz val="20"/>
        <color theme="1"/>
        <name val="Times New Roman"/>
        <scheme val="none"/>
      </font>
      <alignment horizontal="left" vertical="center" wrapText="1" readingOrder="0"/>
    </dxf>
  </rfmt>
  <rfmt sheetId="1" sqref="R201" start="0" length="0">
    <dxf>
      <font>
        <sz val="20"/>
        <color theme="1"/>
        <name val="Times New Roman"/>
        <scheme val="none"/>
      </font>
      <alignment horizontal="left" vertical="center" wrapText="1" readingOrder="0"/>
    </dxf>
  </rfmt>
  <rfmt sheetId="1" sqref="R202" start="0" length="0">
    <dxf>
      <font>
        <sz val="20"/>
        <color theme="1"/>
        <name val="Times New Roman"/>
        <scheme val="none"/>
      </font>
      <alignment horizontal="left" vertical="center" wrapText="1" readingOrder="0"/>
    </dxf>
  </rfmt>
  <rfmt sheetId="1" sqref="R203" start="0" length="0">
    <dxf>
      <font>
        <sz val="20"/>
        <color theme="1"/>
        <name val="Times New Roman"/>
        <scheme val="none"/>
      </font>
      <alignment horizontal="left" vertical="center" wrapText="1" readingOrder="0"/>
    </dxf>
  </rfmt>
  <rfmt sheetId="1" sqref="R204" start="0" length="0">
    <dxf>
      <font>
        <sz val="20"/>
        <color theme="1"/>
        <name val="Times New Roman"/>
        <scheme val="none"/>
      </font>
      <alignment horizontal="left" vertical="center" wrapText="1" readingOrder="0"/>
    </dxf>
  </rfmt>
  <rfmt sheetId="1" sqref="R205" start="0" length="0">
    <dxf>
      <font>
        <sz val="20"/>
        <color theme="1"/>
        <name val="Times New Roman"/>
        <scheme val="none"/>
      </font>
      <alignment horizontal="left" vertical="center" wrapText="1" readingOrder="0"/>
    </dxf>
  </rfmt>
  <rfmt sheetId="1" sqref="R206" start="0" length="0">
    <dxf>
      <font>
        <sz val="20"/>
        <color theme="1"/>
        <name val="Times New Roman"/>
        <scheme val="none"/>
      </font>
      <alignment horizontal="left" vertical="center" wrapText="1" readingOrder="0"/>
    </dxf>
  </rfmt>
  <rfmt sheetId="1" sqref="R207" start="0" length="0">
    <dxf>
      <font>
        <sz val="20"/>
        <color theme="1"/>
        <name val="Times New Roman"/>
        <scheme val="none"/>
      </font>
      <alignment horizontal="left" vertical="center" wrapText="1" readingOrder="0"/>
    </dxf>
  </rfmt>
  <rfmt sheetId="1" sqref="R208" start="0" length="0">
    <dxf>
      <font>
        <sz val="20"/>
        <color theme="1"/>
        <name val="Times New Roman"/>
        <scheme val="none"/>
      </font>
      <alignment horizontal="left" vertical="center" wrapText="1" readingOrder="0"/>
    </dxf>
  </rfmt>
  <rfmt sheetId="1" sqref="R209" start="0" length="0">
    <dxf>
      <font>
        <sz val="20"/>
        <color theme="1"/>
        <name val="Times New Roman"/>
        <scheme val="none"/>
      </font>
      <alignment horizontal="left" vertical="center" wrapText="1" readingOrder="0"/>
    </dxf>
  </rfmt>
  <rfmt sheetId="1" sqref="R210" start="0" length="0">
    <dxf>
      <font>
        <sz val="20"/>
        <color theme="1"/>
        <name val="Times New Roman"/>
        <scheme val="none"/>
      </font>
      <alignment horizontal="left" vertical="center" wrapText="1" readingOrder="0"/>
    </dxf>
  </rfmt>
  <rfmt sheetId="1" sqref="R211" start="0" length="0">
    <dxf>
      <font>
        <sz val="20"/>
        <color theme="1"/>
        <name val="Times New Roman"/>
        <scheme val="none"/>
      </font>
      <alignment horizontal="left" vertical="center" wrapText="1" readingOrder="0"/>
    </dxf>
  </rfmt>
  <rfmt sheetId="1" sqref="R212" start="0" length="0">
    <dxf>
      <font>
        <sz val="20"/>
        <color theme="1"/>
        <name val="Times New Roman"/>
        <scheme val="none"/>
      </font>
      <alignment horizontal="left" vertical="center" wrapText="1" readingOrder="0"/>
    </dxf>
  </rfmt>
  <rfmt sheetId="1" sqref="R213" start="0" length="0">
    <dxf>
      <font>
        <sz val="20"/>
        <color theme="1"/>
        <name val="Times New Roman"/>
        <scheme val="none"/>
      </font>
      <alignment horizontal="left" vertical="center" wrapText="1" readingOrder="0"/>
    </dxf>
  </rfmt>
  <rfmt sheetId="1" sqref="R214" start="0" length="0">
    <dxf>
      <font>
        <sz val="20"/>
        <color theme="1"/>
        <name val="Times New Roman"/>
        <scheme val="none"/>
      </font>
      <alignment horizontal="left" vertical="center" wrapText="1" readingOrder="0"/>
    </dxf>
  </rfmt>
  <rfmt sheetId="1" sqref="R215" start="0" length="0">
    <dxf>
      <font>
        <sz val="20"/>
        <color theme="1"/>
        <name val="Times New Roman"/>
        <scheme val="none"/>
      </font>
      <alignment horizontal="left" vertical="center" wrapText="1" readingOrder="0"/>
    </dxf>
  </rfmt>
  <rfmt sheetId="1" sqref="R216" start="0" length="0">
    <dxf>
      <font>
        <sz val="20"/>
        <color theme="1"/>
        <name val="Times New Roman"/>
        <scheme val="none"/>
      </font>
      <alignment horizontal="left" vertical="center" wrapText="1" readingOrder="0"/>
    </dxf>
  </rfmt>
  <rfmt sheetId="1" sqref="R217" start="0" length="0">
    <dxf>
      <font>
        <sz val="20"/>
        <color theme="1"/>
        <name val="Times New Roman"/>
        <scheme val="none"/>
      </font>
      <alignment horizontal="left" vertical="center" wrapText="1" readingOrder="0"/>
    </dxf>
  </rfmt>
  <rfmt sheetId="1" sqref="R218" start="0" length="0">
    <dxf>
      <font>
        <sz val="20"/>
        <color theme="1"/>
        <name val="Times New Roman"/>
        <scheme val="none"/>
      </font>
      <alignment horizontal="left" vertical="center" wrapText="1" readingOrder="0"/>
    </dxf>
  </rfmt>
  <rfmt sheetId="1" sqref="R219" start="0" length="0">
    <dxf>
      <font>
        <sz val="20"/>
        <color theme="1"/>
        <name val="Times New Roman"/>
        <scheme val="none"/>
      </font>
      <alignment horizontal="left" vertical="center" wrapText="1" readingOrder="0"/>
    </dxf>
  </rfmt>
  <rfmt sheetId="1" sqref="R220" start="0" length="0">
    <dxf>
      <font>
        <sz val="20"/>
        <color theme="1"/>
        <name val="Times New Roman"/>
        <scheme val="none"/>
      </font>
      <alignment horizontal="left" vertical="center" wrapText="1" readingOrder="0"/>
    </dxf>
  </rfmt>
  <rfmt sheetId="1" sqref="R221" start="0" length="0">
    <dxf>
      <font>
        <sz val="20"/>
        <color theme="1"/>
        <name val="Times New Roman"/>
        <scheme val="none"/>
      </font>
      <alignment horizontal="left" vertical="center" wrapText="1" readingOrder="0"/>
    </dxf>
  </rfmt>
  <rfmt sheetId="1" sqref="R222" start="0" length="0">
    <dxf>
      <font>
        <sz val="20"/>
        <color theme="1"/>
        <name val="Times New Roman"/>
        <scheme val="none"/>
      </font>
      <alignment horizontal="left" vertical="center" wrapText="1" readingOrder="0"/>
    </dxf>
  </rfmt>
  <rfmt sheetId="1" sqref="R223" start="0" length="0">
    <dxf>
      <font>
        <sz val="20"/>
        <color theme="1"/>
        <name val="Times New Roman"/>
        <scheme val="none"/>
      </font>
      <alignment horizontal="left" vertical="center" wrapText="1" readingOrder="0"/>
    </dxf>
  </rfmt>
  <rfmt sheetId="1" sqref="R224" start="0" length="0">
    <dxf>
      <font>
        <sz val="20"/>
        <color theme="1"/>
        <name val="Times New Roman"/>
        <scheme val="none"/>
      </font>
      <alignment horizontal="left" vertical="center" wrapText="1" readingOrder="0"/>
    </dxf>
  </rfmt>
  <rfmt sheetId="1" sqref="R225" start="0" length="0">
    <dxf>
      <font>
        <sz val="20"/>
        <color theme="1"/>
        <name val="Times New Roman"/>
        <scheme val="none"/>
      </font>
      <alignment horizontal="left" vertical="center" wrapText="1" readingOrder="0"/>
    </dxf>
  </rfmt>
  <rfmt sheetId="1" sqref="R226" start="0" length="0">
    <dxf>
      <font>
        <sz val="20"/>
        <color theme="1"/>
        <name val="Times New Roman"/>
        <scheme val="none"/>
      </font>
      <alignment horizontal="left" vertical="center" wrapText="1" readingOrder="0"/>
    </dxf>
  </rfmt>
  <rfmt sheetId="1" sqref="R227" start="0" length="0">
    <dxf>
      <font>
        <sz val="20"/>
        <color theme="1"/>
        <name val="Times New Roman"/>
        <scheme val="none"/>
      </font>
      <alignment horizontal="left" vertical="center" wrapText="1" readingOrder="0"/>
    </dxf>
  </rfmt>
  <rfmt sheetId="1" sqref="R228" start="0" length="0">
    <dxf>
      <font>
        <sz val="20"/>
        <color theme="1"/>
        <name val="Times New Roman"/>
        <scheme val="none"/>
      </font>
      <alignment horizontal="left" vertical="center" wrapText="1" readingOrder="0"/>
    </dxf>
  </rfmt>
  <rfmt sheetId="1" sqref="R229" start="0" length="0">
    <dxf>
      <font>
        <sz val="20"/>
        <color theme="1"/>
        <name val="Times New Roman"/>
        <scheme val="none"/>
      </font>
      <alignment horizontal="left" vertical="center" wrapText="1" readingOrder="0"/>
    </dxf>
  </rfmt>
  <rfmt sheetId="1" sqref="R230" start="0" length="0">
    <dxf>
      <font>
        <sz val="20"/>
        <color theme="1"/>
        <name val="Times New Roman"/>
        <scheme val="none"/>
      </font>
      <alignment horizontal="left" vertical="center" wrapText="1" readingOrder="0"/>
    </dxf>
  </rfmt>
  <rfmt sheetId="1" sqref="R231" start="0" length="0">
    <dxf>
      <font>
        <sz val="20"/>
        <color theme="1"/>
        <name val="Times New Roman"/>
        <scheme val="none"/>
      </font>
      <alignment horizontal="left" vertical="center" wrapText="1" readingOrder="0"/>
    </dxf>
  </rfmt>
  <rfmt sheetId="1" sqref="R232" start="0" length="0">
    <dxf>
      <font>
        <sz val="20"/>
        <color theme="1"/>
        <name val="Times New Roman"/>
        <scheme val="none"/>
      </font>
      <alignment horizontal="left" vertical="center" wrapText="1" readingOrder="0"/>
    </dxf>
  </rfmt>
  <rfmt sheetId="1" sqref="R233" start="0" length="0">
    <dxf>
      <font>
        <sz val="20"/>
        <color theme="1"/>
        <name val="Times New Roman"/>
        <scheme val="none"/>
      </font>
      <alignment horizontal="left" vertical="center" wrapText="1" readingOrder="0"/>
    </dxf>
  </rfmt>
  <rfmt sheetId="1" sqref="R234" start="0" length="0">
    <dxf>
      <font>
        <sz val="20"/>
        <color theme="1"/>
        <name val="Times New Roman"/>
        <scheme val="none"/>
      </font>
      <alignment horizontal="left" vertical="center" wrapText="1" readingOrder="0"/>
    </dxf>
  </rfmt>
  <rfmt sheetId="1" sqref="R235" start="0" length="0">
    <dxf>
      <font>
        <sz val="20"/>
        <color theme="1"/>
        <name val="Times New Roman"/>
        <scheme val="none"/>
      </font>
      <alignment horizontal="left" vertical="center" wrapText="1" readingOrder="0"/>
    </dxf>
  </rfmt>
  <rfmt sheetId="1" sqref="R236" start="0" length="0">
    <dxf>
      <font>
        <sz val="20"/>
        <color theme="1"/>
        <name val="Times New Roman"/>
        <scheme val="none"/>
      </font>
      <alignment horizontal="left" vertical="center" wrapText="1" readingOrder="0"/>
    </dxf>
  </rfmt>
  <rfmt sheetId="1" sqref="R237" start="0" length="0">
    <dxf>
      <font>
        <sz val="20"/>
        <color theme="1"/>
        <name val="Times New Roman"/>
        <scheme val="none"/>
      </font>
      <alignment horizontal="left" vertical="center" wrapText="1" readingOrder="0"/>
    </dxf>
  </rfmt>
  <rfmt sheetId="1" sqref="R238" start="0" length="0">
    <dxf>
      <font>
        <sz val="20"/>
        <color theme="1"/>
        <name val="Times New Roman"/>
        <scheme val="none"/>
      </font>
      <alignment horizontal="left" vertical="center" wrapText="1" readingOrder="0"/>
    </dxf>
  </rfmt>
  <rfmt sheetId="1" sqref="R239" start="0" length="0">
    <dxf>
      <font>
        <sz val="20"/>
        <color theme="1"/>
        <name val="Times New Roman"/>
        <scheme val="none"/>
      </font>
      <alignment horizontal="left" vertical="center" wrapText="1" readingOrder="0"/>
    </dxf>
  </rfmt>
  <rfmt sheetId="1" sqref="R240" start="0" length="0">
    <dxf>
      <font>
        <sz val="20"/>
        <color theme="1"/>
        <name val="Times New Roman"/>
        <scheme val="none"/>
      </font>
      <alignment horizontal="left" vertical="center" wrapText="1" readingOrder="0"/>
    </dxf>
  </rfmt>
  <rfmt sheetId="1" sqref="R241" start="0" length="0">
    <dxf>
      <font>
        <sz val="20"/>
        <color theme="1"/>
        <name val="Times New Roman"/>
        <scheme val="none"/>
      </font>
      <alignment horizontal="left" vertical="center" wrapText="1" readingOrder="0"/>
    </dxf>
  </rfmt>
  <rfmt sheetId="1" sqref="R242" start="0" length="0">
    <dxf>
      <font>
        <sz val="20"/>
        <color theme="1"/>
        <name val="Times New Roman"/>
        <scheme val="none"/>
      </font>
      <alignment horizontal="left" vertical="center" wrapText="1" readingOrder="0"/>
    </dxf>
  </rfmt>
  <rfmt sheetId="1" sqref="R243" start="0" length="0">
    <dxf>
      <font>
        <sz val="20"/>
        <color theme="1"/>
        <name val="Times New Roman"/>
        <scheme val="none"/>
      </font>
      <alignment horizontal="left" vertical="center" wrapText="1" readingOrder="0"/>
    </dxf>
  </rfmt>
  <rfmt sheetId="1" sqref="R244" start="0" length="0">
    <dxf>
      <font>
        <sz val="20"/>
        <color theme="1"/>
        <name val="Times New Roman"/>
        <scheme val="none"/>
      </font>
      <alignment horizontal="left" vertical="center" wrapText="1" readingOrder="0"/>
    </dxf>
  </rfmt>
  <rfmt sheetId="1" sqref="R245" start="0" length="0">
    <dxf>
      <font>
        <sz val="20"/>
        <color theme="1"/>
        <name val="Times New Roman"/>
        <scheme val="none"/>
      </font>
      <alignment horizontal="left" vertical="center" wrapText="1" readingOrder="0"/>
    </dxf>
  </rfmt>
  <rfmt sheetId="1" sqref="R246" start="0" length="0">
    <dxf>
      <font>
        <sz val="20"/>
        <color theme="1"/>
        <name val="Times New Roman"/>
        <scheme val="none"/>
      </font>
      <alignment horizontal="left" vertical="center" wrapText="1" readingOrder="0"/>
    </dxf>
  </rfmt>
  <rfmt sheetId="1" sqref="R247" start="0" length="0">
    <dxf>
      <font>
        <sz val="20"/>
        <color theme="1"/>
        <name val="Times New Roman"/>
        <scheme val="none"/>
      </font>
      <alignment horizontal="left" vertical="center" wrapText="1" readingOrder="0"/>
    </dxf>
  </rfmt>
  <rfmt sheetId="1" sqref="R248" start="0" length="0">
    <dxf>
      <font>
        <sz val="20"/>
        <color theme="1"/>
        <name val="Times New Roman"/>
        <scheme val="none"/>
      </font>
      <alignment horizontal="left" vertical="center" wrapText="1" readingOrder="0"/>
    </dxf>
  </rfmt>
  <rfmt sheetId="1" sqref="R249" start="0" length="0">
    <dxf>
      <font>
        <sz val="20"/>
        <color theme="1"/>
        <name val="Times New Roman"/>
        <scheme val="none"/>
      </font>
      <alignment horizontal="left" vertical="center" wrapText="1" readingOrder="0"/>
    </dxf>
  </rfmt>
  <rfmt sheetId="1" sqref="R250" start="0" length="0">
    <dxf>
      <font>
        <sz val="20"/>
        <color theme="1"/>
        <name val="Times New Roman"/>
        <scheme val="none"/>
      </font>
      <alignment horizontal="left" vertical="center" wrapText="1" readingOrder="0"/>
    </dxf>
  </rfmt>
  <rfmt sheetId="1" sqref="R251" start="0" length="0">
    <dxf>
      <font>
        <sz val="20"/>
        <color theme="1"/>
        <name val="Times New Roman"/>
        <scheme val="none"/>
      </font>
      <alignment horizontal="left" vertical="center" wrapText="1" readingOrder="0"/>
    </dxf>
  </rfmt>
  <rfmt sheetId="1" sqref="R252" start="0" length="0">
    <dxf>
      <font>
        <sz val="20"/>
        <color theme="1"/>
        <name val="Times New Roman"/>
        <scheme val="none"/>
      </font>
      <alignment horizontal="left" vertical="center" wrapText="1" readingOrder="0"/>
    </dxf>
  </rfmt>
  <rfmt sheetId="1" sqref="R253" start="0" length="0">
    <dxf>
      <font>
        <sz val="20"/>
        <color theme="1"/>
        <name val="Times New Roman"/>
        <scheme val="none"/>
      </font>
      <alignment horizontal="left" vertical="center" wrapText="1" readingOrder="0"/>
    </dxf>
  </rfmt>
  <rfmt sheetId="1" sqref="R254" start="0" length="0">
    <dxf>
      <font>
        <sz val="20"/>
        <color theme="1"/>
        <name val="Times New Roman"/>
        <scheme val="none"/>
      </font>
      <alignment horizontal="left" vertical="center" wrapText="1" readingOrder="0"/>
    </dxf>
  </rfmt>
  <rfmt sheetId="1" sqref="R255" start="0" length="0">
    <dxf>
      <font>
        <sz val="20"/>
        <color theme="1"/>
        <name val="Times New Roman"/>
        <scheme val="none"/>
      </font>
      <alignment horizontal="left" vertical="center" wrapText="1" readingOrder="0"/>
    </dxf>
  </rfmt>
  <rfmt sheetId="1" sqref="R256" start="0" length="0">
    <dxf>
      <font>
        <sz val="20"/>
        <color theme="1"/>
        <name val="Times New Roman"/>
        <scheme val="none"/>
      </font>
      <alignment horizontal="left" vertical="center" wrapText="1" readingOrder="0"/>
    </dxf>
  </rfmt>
  <rfmt sheetId="1" sqref="R257" start="0" length="0">
    <dxf>
      <font>
        <sz val="20"/>
        <color theme="1"/>
        <name val="Times New Roman"/>
        <scheme val="none"/>
      </font>
      <alignment horizontal="left" vertical="center" wrapText="1" readingOrder="0"/>
    </dxf>
  </rfmt>
  <rfmt sheetId="1" sqref="R258" start="0" length="0">
    <dxf>
      <font>
        <sz val="20"/>
        <color theme="1"/>
        <name val="Times New Roman"/>
        <scheme val="none"/>
      </font>
      <alignment horizontal="left" vertical="center" wrapText="1" readingOrder="0"/>
    </dxf>
  </rfmt>
  <rfmt sheetId="1" sqref="R259" start="0" length="0">
    <dxf>
      <font>
        <sz val="20"/>
        <color theme="1"/>
        <name val="Times New Roman"/>
        <scheme val="none"/>
      </font>
      <alignment horizontal="left" vertical="center" wrapText="1" readingOrder="0"/>
    </dxf>
  </rfmt>
  <rfmt sheetId="1" sqref="R260" start="0" length="0">
    <dxf>
      <font>
        <sz val="20"/>
        <color theme="1"/>
        <name val="Times New Roman"/>
        <scheme val="none"/>
      </font>
      <alignment horizontal="left" vertical="center" wrapText="1" readingOrder="0"/>
    </dxf>
  </rfmt>
  <rfmt sheetId="1" sqref="R261" start="0" length="0">
    <dxf>
      <font>
        <sz val="20"/>
        <color theme="1"/>
        <name val="Times New Roman"/>
        <scheme val="none"/>
      </font>
      <alignment horizontal="left" vertical="center" wrapText="1" readingOrder="0"/>
    </dxf>
  </rfmt>
  <rfmt sheetId="1" sqref="R262" start="0" length="0">
    <dxf>
      <font>
        <sz val="20"/>
        <color theme="1"/>
        <name val="Times New Roman"/>
        <scheme val="none"/>
      </font>
      <alignment horizontal="left" vertical="center" wrapText="1" readingOrder="0"/>
    </dxf>
  </rfmt>
  <rfmt sheetId="1" sqref="R263" start="0" length="0">
    <dxf>
      <font>
        <sz val="20"/>
        <color theme="1"/>
        <name val="Times New Roman"/>
        <scheme val="none"/>
      </font>
      <alignment horizontal="left" vertical="center" wrapText="1" readingOrder="0"/>
    </dxf>
  </rfmt>
  <rfmt sheetId="1" sqref="R264" start="0" length="0">
    <dxf>
      <font>
        <sz val="20"/>
        <color theme="1"/>
        <name val="Times New Roman"/>
        <scheme val="none"/>
      </font>
      <alignment horizontal="left" vertical="center" wrapText="1" readingOrder="0"/>
    </dxf>
  </rfmt>
  <rfmt sheetId="1" sqref="R265" start="0" length="0">
    <dxf>
      <font>
        <sz val="20"/>
        <color theme="1"/>
        <name val="Times New Roman"/>
        <scheme val="none"/>
      </font>
      <alignment horizontal="left" vertical="center" wrapText="1" readingOrder="0"/>
    </dxf>
  </rfmt>
  <rfmt sheetId="1" sqref="R266" start="0" length="0">
    <dxf>
      <font>
        <sz val="20"/>
        <color theme="1"/>
        <name val="Times New Roman"/>
        <scheme val="none"/>
      </font>
      <alignment horizontal="left" vertical="center" wrapText="1" readingOrder="0"/>
    </dxf>
  </rfmt>
  <rfmt sheetId="1" sqref="R267" start="0" length="0">
    <dxf>
      <font>
        <sz val="20"/>
        <color theme="1"/>
        <name val="Times New Roman"/>
        <scheme val="none"/>
      </font>
      <alignment horizontal="left" vertical="center" wrapText="1" readingOrder="0"/>
    </dxf>
  </rfmt>
  <rfmt sheetId="1" sqref="R268" start="0" length="0">
    <dxf>
      <font>
        <sz val="20"/>
        <color theme="1"/>
        <name val="Times New Roman"/>
        <scheme val="none"/>
      </font>
      <alignment horizontal="left" vertical="center" wrapText="1" readingOrder="0"/>
    </dxf>
  </rfmt>
  <rfmt sheetId="1" sqref="R269" start="0" length="0">
    <dxf>
      <font>
        <sz val="20"/>
        <color theme="1"/>
        <name val="Times New Roman"/>
        <scheme val="none"/>
      </font>
      <alignment horizontal="left" vertical="center" wrapText="1" readingOrder="0"/>
    </dxf>
  </rfmt>
  <rfmt sheetId="1" sqref="R270" start="0" length="0">
    <dxf>
      <font>
        <sz val="20"/>
        <color theme="1"/>
        <name val="Times New Roman"/>
        <scheme val="none"/>
      </font>
      <alignment horizontal="left" vertical="center" wrapText="1" readingOrder="0"/>
    </dxf>
  </rfmt>
  <rfmt sheetId="1" sqref="R271" start="0" length="0">
    <dxf>
      <font>
        <sz val="20"/>
        <color theme="1"/>
        <name val="Times New Roman"/>
        <scheme val="none"/>
      </font>
      <alignment horizontal="left" vertical="center" wrapText="1" readingOrder="0"/>
    </dxf>
  </rfmt>
  <rfmt sheetId="1" sqref="R272" start="0" length="0">
    <dxf>
      <font>
        <sz val="20"/>
        <color theme="1"/>
        <name val="Times New Roman"/>
        <scheme val="none"/>
      </font>
      <alignment horizontal="left" vertical="center" wrapText="1" readingOrder="0"/>
    </dxf>
  </rfmt>
  <rfmt sheetId="1" sqref="R273" start="0" length="0">
    <dxf>
      <font>
        <sz val="20"/>
        <color theme="1"/>
        <name val="Times New Roman"/>
        <scheme val="none"/>
      </font>
      <alignment horizontal="left" vertical="center" wrapText="1" readingOrder="0"/>
    </dxf>
  </rfmt>
  <rfmt sheetId="1" sqref="R274" start="0" length="0">
    <dxf>
      <font>
        <sz val="20"/>
        <color theme="1"/>
        <name val="Times New Roman"/>
        <scheme val="none"/>
      </font>
      <alignment horizontal="left" vertical="center" wrapText="1" readingOrder="0"/>
    </dxf>
  </rfmt>
  <rfmt sheetId="1" sqref="R275" start="0" length="0">
    <dxf>
      <font>
        <sz val="20"/>
        <color theme="1"/>
        <name val="Times New Roman"/>
        <scheme val="none"/>
      </font>
      <alignment horizontal="left" vertical="center" wrapText="1" readingOrder="0"/>
    </dxf>
  </rfmt>
  <rfmt sheetId="1" sqref="R276" start="0" length="0">
    <dxf>
      <font>
        <sz val="20"/>
        <color theme="1"/>
        <name val="Times New Roman"/>
        <scheme val="none"/>
      </font>
      <alignment horizontal="left" vertical="center" wrapText="1" readingOrder="0"/>
    </dxf>
  </rfmt>
  <rfmt sheetId="1" sqref="R277" start="0" length="0">
    <dxf>
      <font>
        <sz val="20"/>
        <color theme="1"/>
        <name val="Times New Roman"/>
        <scheme val="none"/>
      </font>
      <alignment horizontal="left" vertical="center" wrapText="1" readingOrder="0"/>
    </dxf>
  </rfmt>
  <rfmt sheetId="1" sqref="R278" start="0" length="0">
    <dxf>
      <font>
        <sz val="20"/>
        <color theme="1"/>
        <name val="Times New Roman"/>
        <scheme val="none"/>
      </font>
      <alignment horizontal="left" vertical="center" wrapText="1" readingOrder="0"/>
    </dxf>
  </rfmt>
  <rfmt sheetId="1" sqref="R279" start="0" length="0">
    <dxf>
      <font>
        <sz val="20"/>
        <color theme="1"/>
        <name val="Times New Roman"/>
        <scheme val="none"/>
      </font>
      <alignment horizontal="left" vertical="center" wrapText="1" readingOrder="0"/>
    </dxf>
  </rfmt>
  <rfmt sheetId="1" sqref="R280" start="0" length="0">
    <dxf>
      <font>
        <sz val="20"/>
        <color theme="1"/>
        <name val="Times New Roman"/>
        <scheme val="none"/>
      </font>
      <alignment horizontal="left" vertical="center" wrapText="1" readingOrder="0"/>
    </dxf>
  </rfmt>
  <rfmt sheetId="1" sqref="R281" start="0" length="0">
    <dxf>
      <font>
        <sz val="20"/>
        <color theme="1"/>
        <name val="Times New Roman"/>
        <scheme val="none"/>
      </font>
      <alignment horizontal="left" vertical="center" wrapText="1" readingOrder="0"/>
    </dxf>
  </rfmt>
  <rfmt sheetId="1" sqref="R282" start="0" length="0">
    <dxf>
      <font>
        <sz val="20"/>
        <color theme="1"/>
        <name val="Times New Roman"/>
        <scheme val="none"/>
      </font>
      <alignment horizontal="left" vertical="center" wrapText="1" readingOrder="0"/>
    </dxf>
  </rfmt>
  <rfmt sheetId="1" sqref="R283" start="0" length="0">
    <dxf>
      <font>
        <sz val="20"/>
        <color theme="1"/>
        <name val="Times New Roman"/>
        <scheme val="none"/>
      </font>
      <alignment horizontal="left" vertical="center" wrapText="1" readingOrder="0"/>
    </dxf>
  </rfmt>
  <rfmt sheetId="1" sqref="R284" start="0" length="0">
    <dxf>
      <font>
        <sz val="20"/>
        <color theme="1"/>
        <name val="Times New Roman"/>
        <scheme val="none"/>
      </font>
      <alignment horizontal="left" vertical="center" wrapText="1" readingOrder="0"/>
    </dxf>
  </rfmt>
  <rfmt sheetId="1" sqref="R285" start="0" length="0">
    <dxf>
      <font>
        <sz val="20"/>
        <color theme="1"/>
        <name val="Times New Roman"/>
        <scheme val="none"/>
      </font>
      <alignment horizontal="left" vertical="center" wrapText="1" readingOrder="0"/>
    </dxf>
  </rfmt>
  <rfmt sheetId="1" sqref="R286" start="0" length="0">
    <dxf>
      <font>
        <sz val="20"/>
        <color theme="1"/>
        <name val="Times New Roman"/>
        <scheme val="none"/>
      </font>
      <alignment horizontal="left" vertical="center" wrapText="1" readingOrder="0"/>
    </dxf>
  </rfmt>
  <rfmt sheetId="1" sqref="R287" start="0" length="0">
    <dxf>
      <font>
        <sz val="20"/>
        <color theme="1"/>
        <name val="Times New Roman"/>
        <scheme val="none"/>
      </font>
      <alignment horizontal="left" vertical="center" wrapText="1" readingOrder="0"/>
    </dxf>
  </rfmt>
  <rfmt sheetId="1" sqref="R288" start="0" length="0">
    <dxf>
      <font>
        <sz val="20"/>
        <color theme="1"/>
        <name val="Times New Roman"/>
        <scheme val="none"/>
      </font>
      <alignment horizontal="left" vertical="center" wrapText="1" readingOrder="0"/>
    </dxf>
  </rfmt>
  <rfmt sheetId="1" sqref="R289" start="0" length="0">
    <dxf>
      <font>
        <sz val="20"/>
        <color theme="1"/>
        <name val="Times New Roman"/>
        <scheme val="none"/>
      </font>
      <alignment horizontal="left" vertical="center" wrapText="1" readingOrder="0"/>
    </dxf>
  </rfmt>
  <rfmt sheetId="1" sqref="R290" start="0" length="0">
    <dxf>
      <font>
        <sz val="20"/>
        <color theme="1"/>
        <name val="Times New Roman"/>
        <scheme val="none"/>
      </font>
      <alignment horizontal="left" vertical="center" wrapText="1" readingOrder="0"/>
    </dxf>
  </rfmt>
  <rfmt sheetId="1" sqref="R291" start="0" length="0">
    <dxf>
      <font>
        <sz val="20"/>
        <color theme="1"/>
        <name val="Times New Roman"/>
        <scheme val="none"/>
      </font>
      <alignment horizontal="left" vertical="center" wrapText="1" readingOrder="0"/>
    </dxf>
  </rfmt>
  <rfmt sheetId="1" sqref="R292" start="0" length="0">
    <dxf>
      <font>
        <sz val="20"/>
        <color theme="1"/>
        <name val="Times New Roman"/>
        <scheme val="none"/>
      </font>
      <alignment horizontal="left" vertical="center" wrapText="1" readingOrder="0"/>
    </dxf>
  </rfmt>
  <rfmt sheetId="1" sqref="R293" start="0" length="0">
    <dxf>
      <font>
        <sz val="20"/>
        <color theme="1"/>
        <name val="Times New Roman"/>
        <scheme val="none"/>
      </font>
      <alignment horizontal="left" vertical="center" wrapText="1" readingOrder="0"/>
    </dxf>
  </rfmt>
  <rfmt sheetId="1" sqref="R294" start="0" length="0">
    <dxf>
      <font>
        <sz val="20"/>
        <color theme="1"/>
        <name val="Times New Roman"/>
        <scheme val="none"/>
      </font>
      <alignment horizontal="left" vertical="center" wrapText="1" readingOrder="0"/>
    </dxf>
  </rfmt>
  <rfmt sheetId="1" sqref="R295" start="0" length="0">
    <dxf>
      <font>
        <sz val="20"/>
        <color theme="1"/>
        <name val="Times New Roman"/>
        <scheme val="none"/>
      </font>
      <alignment horizontal="left" vertical="center" wrapText="1" readingOrder="0"/>
    </dxf>
  </rfmt>
  <rfmt sheetId="1" sqref="R296" start="0" length="0">
    <dxf>
      <font>
        <sz val="20"/>
        <color theme="1"/>
        <name val="Times New Roman"/>
        <scheme val="none"/>
      </font>
      <alignment horizontal="left" vertical="center" wrapText="1" readingOrder="0"/>
    </dxf>
  </rfmt>
  <rfmt sheetId="1" sqref="R297" start="0" length="0">
    <dxf>
      <font>
        <sz val="20"/>
        <color theme="1"/>
        <name val="Times New Roman"/>
        <scheme val="none"/>
      </font>
      <alignment horizontal="left" vertical="center" wrapText="1" readingOrder="0"/>
    </dxf>
  </rfmt>
  <rfmt sheetId="1" sqref="R298" start="0" length="0">
    <dxf>
      <font>
        <sz val="20"/>
        <color theme="1"/>
        <name val="Times New Roman"/>
        <scheme val="none"/>
      </font>
      <alignment horizontal="left" vertical="center" wrapText="1" readingOrder="0"/>
    </dxf>
  </rfmt>
  <rfmt sheetId="1" sqref="R299" start="0" length="0">
    <dxf>
      <font>
        <sz val="20"/>
        <color theme="1"/>
        <name val="Times New Roman"/>
        <scheme val="none"/>
      </font>
      <alignment horizontal="left" vertical="center" wrapText="1" readingOrder="0"/>
    </dxf>
  </rfmt>
  <rfmt sheetId="1" sqref="R300" start="0" length="0">
    <dxf>
      <font>
        <sz val="20"/>
        <color theme="1"/>
        <name val="Times New Roman"/>
        <scheme val="none"/>
      </font>
      <alignment horizontal="left" vertical="center" wrapText="1" readingOrder="0"/>
    </dxf>
  </rfmt>
  <rfmt sheetId="1" sqref="R301" start="0" length="0">
    <dxf>
      <font>
        <sz val="20"/>
        <color theme="1"/>
        <name val="Times New Roman"/>
        <scheme val="none"/>
      </font>
      <alignment horizontal="left" vertical="center" wrapText="1" readingOrder="0"/>
    </dxf>
  </rfmt>
  <rfmt sheetId="1" sqref="R302" start="0" length="0">
    <dxf>
      <font>
        <sz val="20"/>
        <color theme="1"/>
        <name val="Times New Roman"/>
        <scheme val="none"/>
      </font>
      <alignment horizontal="left" vertical="center" wrapText="1" readingOrder="0"/>
    </dxf>
  </rfmt>
  <rfmt sheetId="1" sqref="R303" start="0" length="0">
    <dxf>
      <font>
        <sz val="20"/>
        <color theme="1"/>
        <name val="Times New Roman"/>
        <scheme val="none"/>
      </font>
      <alignment horizontal="left" vertical="center" wrapText="1" readingOrder="0"/>
    </dxf>
  </rfmt>
  <rfmt sheetId="1" sqref="R304" start="0" length="0">
    <dxf>
      <font>
        <sz val="20"/>
        <color theme="1"/>
        <name val="Times New Roman"/>
        <scheme val="none"/>
      </font>
      <alignment horizontal="left" vertical="center" wrapText="1" readingOrder="0"/>
    </dxf>
  </rfmt>
  <rfmt sheetId="1" sqref="R305" start="0" length="0">
    <dxf>
      <font>
        <sz val="20"/>
        <color theme="1"/>
        <name val="Times New Roman"/>
        <scheme val="none"/>
      </font>
      <alignment horizontal="left" vertical="center" wrapText="1" readingOrder="0"/>
    </dxf>
  </rfmt>
  <rfmt sheetId="1" sqref="R306" start="0" length="0">
    <dxf>
      <font>
        <sz val="20"/>
        <color theme="1"/>
        <name val="Times New Roman"/>
        <scheme val="none"/>
      </font>
      <alignment horizontal="left" vertical="center" wrapText="1" readingOrder="0"/>
    </dxf>
  </rfmt>
  <rfmt sheetId="1" sqref="R307" start="0" length="0">
    <dxf>
      <font>
        <sz val="20"/>
        <color theme="1"/>
        <name val="Times New Roman"/>
        <scheme val="none"/>
      </font>
      <alignment horizontal="left" vertical="center" wrapText="1" readingOrder="0"/>
    </dxf>
  </rfmt>
  <rfmt sheetId="1" sqref="R308" start="0" length="0">
    <dxf>
      <font>
        <sz val="20"/>
        <color theme="1"/>
        <name val="Times New Roman"/>
        <scheme val="none"/>
      </font>
      <alignment horizontal="left" vertical="center" wrapText="1" readingOrder="0"/>
    </dxf>
  </rfmt>
  <rfmt sheetId="1" sqref="R309" start="0" length="0">
    <dxf>
      <font>
        <sz val="20"/>
        <color theme="1"/>
        <name val="Times New Roman"/>
        <scheme val="none"/>
      </font>
      <alignment horizontal="left" vertical="center" wrapText="1" readingOrder="0"/>
    </dxf>
  </rfmt>
  <rfmt sheetId="1" sqref="R310" start="0" length="0">
    <dxf>
      <font>
        <sz val="20"/>
        <color theme="1"/>
        <name val="Times New Roman"/>
        <scheme val="none"/>
      </font>
      <alignment horizontal="left" vertical="center" wrapText="1" readingOrder="0"/>
    </dxf>
  </rfmt>
  <rfmt sheetId="1" sqref="R311" start="0" length="0">
    <dxf>
      <font>
        <sz val="20"/>
        <color theme="1"/>
        <name val="Times New Roman"/>
        <scheme val="none"/>
      </font>
      <alignment horizontal="left" vertical="center" wrapText="1" readingOrder="0"/>
    </dxf>
  </rfmt>
  <rfmt sheetId="1" sqref="R312" start="0" length="0">
    <dxf>
      <font>
        <sz val="20"/>
        <color theme="1"/>
        <name val="Times New Roman"/>
        <scheme val="none"/>
      </font>
      <alignment horizontal="left" vertical="center" wrapText="1" readingOrder="0"/>
    </dxf>
  </rfmt>
  <rfmt sheetId="1" sqref="R313" start="0" length="0">
    <dxf>
      <font>
        <sz val="20"/>
        <color theme="1"/>
        <name val="Times New Roman"/>
        <scheme val="none"/>
      </font>
      <alignment horizontal="left" vertical="center" wrapText="1" readingOrder="0"/>
    </dxf>
  </rfmt>
  <rfmt sheetId="1" sqref="R314" start="0" length="0">
    <dxf>
      <font>
        <sz val="20"/>
        <color theme="1"/>
        <name val="Times New Roman"/>
        <scheme val="none"/>
      </font>
      <alignment horizontal="left" vertical="center" wrapText="1" readingOrder="0"/>
    </dxf>
  </rfmt>
  <rfmt sheetId="1" sqref="R315" start="0" length="0">
    <dxf>
      <font>
        <sz val="20"/>
        <color theme="1"/>
        <name val="Times New Roman"/>
        <scheme val="none"/>
      </font>
      <alignment horizontal="left" vertical="center" wrapText="1" readingOrder="0"/>
    </dxf>
  </rfmt>
  <rfmt sheetId="1" sqref="R316" start="0" length="0">
    <dxf>
      <font>
        <sz val="20"/>
        <color theme="1"/>
        <name val="Times New Roman"/>
        <scheme val="none"/>
      </font>
      <alignment horizontal="left" vertical="center" wrapText="1" readingOrder="0"/>
    </dxf>
  </rfmt>
  <rfmt sheetId="1" sqref="R317" start="0" length="0">
    <dxf>
      <font>
        <sz val="20"/>
        <color theme="1"/>
        <name val="Times New Roman"/>
        <scheme val="none"/>
      </font>
      <alignment horizontal="left" vertical="center" wrapText="1" readingOrder="0"/>
    </dxf>
  </rfmt>
  <rfmt sheetId="1" sqref="R318" start="0" length="0">
    <dxf>
      <font>
        <sz val="20"/>
        <color theme="1"/>
        <name val="Times New Roman"/>
        <scheme val="none"/>
      </font>
      <alignment horizontal="left" vertical="center" wrapText="1" readingOrder="0"/>
    </dxf>
  </rfmt>
  <rfmt sheetId="1" sqref="R319" start="0" length="0">
    <dxf>
      <font>
        <sz val="20"/>
        <color theme="1"/>
        <name val="Times New Roman"/>
        <scheme val="none"/>
      </font>
      <alignment horizontal="left" vertical="center" wrapText="1" readingOrder="0"/>
    </dxf>
  </rfmt>
  <rfmt sheetId="1" sqref="R320" start="0" length="0">
    <dxf>
      <font>
        <sz val="20"/>
        <color theme="1"/>
        <name val="Times New Roman"/>
        <scheme val="none"/>
      </font>
      <alignment horizontal="left" vertical="center" wrapText="1" readingOrder="0"/>
    </dxf>
  </rfmt>
  <rfmt sheetId="1" sqref="R321" start="0" length="0">
    <dxf>
      <font>
        <sz val="20"/>
        <color theme="1"/>
        <name val="Times New Roman"/>
        <scheme val="none"/>
      </font>
      <alignment horizontal="left" vertical="center" wrapText="1" readingOrder="0"/>
    </dxf>
  </rfmt>
  <rfmt sheetId="1" sqref="R322" start="0" length="0">
    <dxf>
      <font>
        <sz val="20"/>
        <color theme="1"/>
        <name val="Times New Roman"/>
        <scheme val="none"/>
      </font>
      <alignment horizontal="left" vertical="center" wrapText="1" readingOrder="0"/>
    </dxf>
  </rfmt>
  <rfmt sheetId="1" sqref="R323" start="0" length="0">
    <dxf>
      <font>
        <sz val="20"/>
        <color theme="1"/>
        <name val="Times New Roman"/>
        <scheme val="none"/>
      </font>
      <alignment horizontal="left" vertical="center" wrapText="1" readingOrder="0"/>
    </dxf>
  </rfmt>
  <rfmt sheetId="1" sqref="R324" start="0" length="0">
    <dxf>
      <font>
        <sz val="20"/>
        <color theme="1"/>
        <name val="Times New Roman"/>
        <scheme val="none"/>
      </font>
      <alignment horizontal="left" vertical="center" wrapText="1" readingOrder="0"/>
    </dxf>
  </rfmt>
  <rfmt sheetId="1" sqref="R325" start="0" length="0">
    <dxf>
      <font>
        <sz val="20"/>
        <color theme="1"/>
        <name val="Times New Roman"/>
        <scheme val="none"/>
      </font>
      <alignment horizontal="left" vertical="center" wrapText="1" readingOrder="0"/>
    </dxf>
  </rfmt>
  <rfmt sheetId="1" sqref="R326" start="0" length="0">
    <dxf>
      <font>
        <sz val="20"/>
        <color theme="1"/>
        <name val="Times New Roman"/>
        <scheme val="none"/>
      </font>
      <alignment horizontal="left" vertical="center" wrapText="1" readingOrder="0"/>
    </dxf>
  </rfmt>
  <rfmt sheetId="1" sqref="R327" start="0" length="0">
    <dxf>
      <font>
        <sz val="20"/>
        <color theme="1"/>
        <name val="Times New Roman"/>
        <scheme val="none"/>
      </font>
      <alignment horizontal="left" vertical="center" wrapText="1" readingOrder="0"/>
    </dxf>
  </rfmt>
  <rfmt sheetId="1" sqref="R328" start="0" length="0">
    <dxf>
      <font>
        <sz val="20"/>
        <color theme="1"/>
        <name val="Times New Roman"/>
        <scheme val="none"/>
      </font>
      <alignment horizontal="left" vertical="center" wrapText="1" readingOrder="0"/>
    </dxf>
  </rfmt>
  <rfmt sheetId="1" sqref="R329" start="0" length="0">
    <dxf>
      <font>
        <sz val="20"/>
        <color theme="1"/>
        <name val="Times New Roman"/>
        <scheme val="none"/>
      </font>
      <alignment horizontal="left" vertical="center" wrapText="1" readingOrder="0"/>
    </dxf>
  </rfmt>
  <rfmt sheetId="1" sqref="R330" start="0" length="0">
    <dxf>
      <font>
        <sz val="20"/>
        <color theme="1"/>
        <name val="Times New Roman"/>
        <scheme val="none"/>
      </font>
      <alignment horizontal="left" vertical="center" wrapText="1" readingOrder="0"/>
    </dxf>
  </rfmt>
  <rfmt sheetId="1" sqref="R331" start="0" length="0">
    <dxf>
      <font>
        <sz val="20"/>
        <color theme="1"/>
        <name val="Times New Roman"/>
        <scheme val="none"/>
      </font>
      <alignment horizontal="left" vertical="center" wrapText="1" readingOrder="0"/>
    </dxf>
  </rfmt>
  <rfmt sheetId="1" sqref="R332" start="0" length="0">
    <dxf>
      <font>
        <sz val="20"/>
        <color theme="1"/>
        <name val="Times New Roman"/>
        <scheme val="none"/>
      </font>
      <alignment horizontal="left" vertical="center" wrapText="1" readingOrder="0"/>
    </dxf>
  </rfmt>
  <rfmt sheetId="1" sqref="R333" start="0" length="0">
    <dxf>
      <font>
        <sz val="20"/>
        <color theme="1"/>
        <name val="Times New Roman"/>
        <scheme val="none"/>
      </font>
      <alignment horizontal="left" vertical="center" wrapText="1" readingOrder="0"/>
    </dxf>
  </rfmt>
  <rfmt sheetId="1" sqref="R334" start="0" length="0">
    <dxf>
      <font>
        <sz val="20"/>
        <color theme="1"/>
        <name val="Times New Roman"/>
        <scheme val="none"/>
      </font>
      <alignment horizontal="left" vertical="center" wrapText="1" readingOrder="0"/>
    </dxf>
  </rfmt>
  <rfmt sheetId="1" sqref="R335" start="0" length="0">
    <dxf>
      <font>
        <sz val="20"/>
        <color theme="1"/>
        <name val="Times New Roman"/>
        <scheme val="none"/>
      </font>
      <alignment horizontal="left" vertical="center" wrapText="1" readingOrder="0"/>
    </dxf>
  </rfmt>
  <rfmt sheetId="1" sqref="R336" start="0" length="0">
    <dxf>
      <font>
        <sz val="20"/>
        <color theme="1"/>
        <name val="Times New Roman"/>
        <scheme val="none"/>
      </font>
      <alignment horizontal="left" vertical="center" wrapText="1" readingOrder="0"/>
    </dxf>
  </rfmt>
  <rfmt sheetId="1" sqref="R337" start="0" length="0">
    <dxf>
      <font>
        <sz val="20"/>
        <color theme="1"/>
        <name val="Times New Roman"/>
        <scheme val="none"/>
      </font>
      <alignment horizontal="left" vertical="center" wrapText="1" readingOrder="0"/>
    </dxf>
  </rfmt>
  <rfmt sheetId="1" sqref="R338" start="0" length="0">
    <dxf>
      <font>
        <sz val="20"/>
        <color theme="1"/>
        <name val="Times New Roman"/>
        <scheme val="none"/>
      </font>
      <alignment horizontal="left" vertical="center" wrapText="1" readingOrder="0"/>
    </dxf>
  </rfmt>
  <rfmt sheetId="1" sqref="R339" start="0" length="0">
    <dxf>
      <font>
        <sz val="20"/>
        <color theme="1"/>
        <name val="Times New Roman"/>
        <scheme val="none"/>
      </font>
      <alignment horizontal="left" vertical="center" wrapText="1" readingOrder="0"/>
    </dxf>
  </rfmt>
  <rfmt sheetId="1" sqref="R340" start="0" length="0">
    <dxf>
      <font>
        <sz val="20"/>
        <color theme="1"/>
        <name val="Times New Roman"/>
        <scheme val="none"/>
      </font>
      <alignment horizontal="left" vertical="center" wrapText="1" readingOrder="0"/>
    </dxf>
  </rfmt>
  <rfmt sheetId="1" sqref="R341" start="0" length="0">
    <dxf>
      <font>
        <sz val="20"/>
        <color theme="1"/>
        <name val="Times New Roman"/>
        <scheme val="none"/>
      </font>
      <alignment horizontal="left" vertical="center" wrapText="1" readingOrder="0"/>
    </dxf>
  </rfmt>
  <rfmt sheetId="1" sqref="R342" start="0" length="0">
    <dxf>
      <font>
        <sz val="20"/>
        <color theme="1"/>
        <name val="Times New Roman"/>
        <scheme val="none"/>
      </font>
      <alignment horizontal="left" vertical="center" wrapText="1" readingOrder="0"/>
    </dxf>
  </rfmt>
  <rfmt sheetId="1" sqref="R343" start="0" length="0">
    <dxf>
      <font>
        <sz val="20"/>
        <color theme="1"/>
        <name val="Times New Roman"/>
        <scheme val="none"/>
      </font>
      <alignment horizontal="left" vertical="center" wrapText="1" readingOrder="0"/>
    </dxf>
  </rfmt>
  <rfmt sheetId="1" sqref="R344" start="0" length="0">
    <dxf>
      <font>
        <sz val="20"/>
        <color theme="1"/>
        <name val="Times New Roman"/>
        <scheme val="none"/>
      </font>
      <alignment horizontal="left" vertical="center" wrapText="1" readingOrder="0"/>
    </dxf>
  </rfmt>
  <rfmt sheetId="1" sqref="R345" start="0" length="0">
    <dxf>
      <font>
        <sz val="20"/>
        <color theme="1"/>
        <name val="Times New Roman"/>
        <scheme val="none"/>
      </font>
      <alignment horizontal="left" vertical="center" wrapText="1" readingOrder="0"/>
    </dxf>
  </rfmt>
  <rfmt sheetId="1" sqref="R346" start="0" length="0">
    <dxf>
      <font>
        <sz val="20"/>
        <color theme="1"/>
        <name val="Times New Roman"/>
        <scheme val="none"/>
      </font>
      <alignment horizontal="left" vertical="center" wrapText="1" readingOrder="0"/>
    </dxf>
  </rfmt>
  <rfmt sheetId="1" sqref="R347" start="0" length="0">
    <dxf>
      <font>
        <sz val="20"/>
        <color theme="1"/>
        <name val="Times New Roman"/>
        <scheme val="none"/>
      </font>
      <alignment horizontal="left" vertical="center" wrapText="1" readingOrder="0"/>
    </dxf>
  </rfmt>
  <rfmt sheetId="1" sqref="R348" start="0" length="0">
    <dxf>
      <font>
        <sz val="20"/>
        <color theme="1"/>
        <name val="Times New Roman"/>
        <scheme val="none"/>
      </font>
      <alignment horizontal="left" vertical="center" wrapText="1" readingOrder="0"/>
    </dxf>
  </rfmt>
  <rfmt sheetId="1" sqref="R349" start="0" length="0">
    <dxf>
      <font>
        <sz val="20"/>
        <color theme="1"/>
        <name val="Times New Roman"/>
        <scheme val="none"/>
      </font>
      <alignment horizontal="left" vertical="center" wrapText="1" readingOrder="0"/>
    </dxf>
  </rfmt>
  <rfmt sheetId="1" sqref="R350" start="0" length="0">
    <dxf>
      <font>
        <sz val="20"/>
        <color theme="1"/>
        <name val="Times New Roman"/>
        <scheme val="none"/>
      </font>
      <alignment horizontal="left" vertical="center" wrapText="1" readingOrder="0"/>
    </dxf>
  </rfmt>
  <rfmt sheetId="1" sqref="R351" start="0" length="0">
    <dxf>
      <font>
        <sz val="20"/>
        <color theme="1"/>
        <name val="Times New Roman"/>
        <scheme val="none"/>
      </font>
      <alignment horizontal="left" vertical="center" wrapText="1" readingOrder="0"/>
    </dxf>
  </rfmt>
  <rfmt sheetId="1" sqref="R352" start="0" length="0">
    <dxf>
      <font>
        <sz val="20"/>
        <color theme="1"/>
        <name val="Times New Roman"/>
        <scheme val="none"/>
      </font>
      <alignment horizontal="left" vertical="center" wrapText="1" readingOrder="0"/>
    </dxf>
  </rfmt>
  <rfmt sheetId="1" sqref="R353" start="0" length="0">
    <dxf>
      <font>
        <sz val="20"/>
        <color theme="1"/>
        <name val="Times New Roman"/>
        <scheme val="none"/>
      </font>
      <alignment horizontal="left" vertical="center" wrapText="1" readingOrder="0"/>
    </dxf>
  </rfmt>
  <rfmt sheetId="1" sqref="R354" start="0" length="0">
    <dxf>
      <font>
        <sz val="20"/>
        <color theme="1"/>
        <name val="Times New Roman"/>
        <scheme val="none"/>
      </font>
      <alignment horizontal="left" vertical="center" wrapText="1" readingOrder="0"/>
    </dxf>
  </rfmt>
  <rfmt sheetId="1" sqref="R355" start="0" length="0">
    <dxf>
      <font>
        <sz val="20"/>
        <color theme="1"/>
        <name val="Times New Roman"/>
        <scheme val="none"/>
      </font>
      <alignment horizontal="left" vertical="center" wrapText="1" readingOrder="0"/>
    </dxf>
  </rfmt>
  <rfmt sheetId="1" sqref="R356" start="0" length="0">
    <dxf>
      <font>
        <sz val="20"/>
        <color theme="1"/>
        <name val="Times New Roman"/>
        <scheme val="none"/>
      </font>
      <alignment horizontal="left" vertical="center" wrapText="1" readingOrder="0"/>
    </dxf>
  </rfmt>
  <rfmt sheetId="1" sqref="R357" start="0" length="0">
    <dxf>
      <font>
        <sz val="20"/>
        <color theme="1"/>
        <name val="Times New Roman"/>
        <scheme val="none"/>
      </font>
      <alignment horizontal="left" vertical="center" wrapText="1" readingOrder="0"/>
    </dxf>
  </rfmt>
  <rfmt sheetId="1" sqref="R358" start="0" length="0">
    <dxf>
      <font>
        <sz val="20"/>
        <color theme="1"/>
        <name val="Times New Roman"/>
        <scheme val="none"/>
      </font>
      <alignment horizontal="left" vertical="center" wrapText="1" readingOrder="0"/>
    </dxf>
  </rfmt>
  <rfmt sheetId="1" sqref="R359" start="0" length="0">
    <dxf>
      <font>
        <sz val="20"/>
        <color theme="1"/>
        <name val="Times New Roman"/>
        <scheme val="none"/>
      </font>
      <alignment horizontal="left" vertical="center" wrapText="1" readingOrder="0"/>
    </dxf>
  </rfmt>
  <rfmt sheetId="1" sqref="R360" start="0" length="0">
    <dxf>
      <font>
        <sz val="20"/>
        <color theme="1"/>
        <name val="Times New Roman"/>
        <scheme val="none"/>
      </font>
      <alignment horizontal="left" vertical="center" wrapText="1" readingOrder="0"/>
    </dxf>
  </rfmt>
  <rfmt sheetId="1" sqref="R361" start="0" length="0">
    <dxf>
      <font>
        <sz val="20"/>
        <color theme="1"/>
        <name val="Times New Roman"/>
        <scheme val="none"/>
      </font>
      <alignment horizontal="left" vertical="center" wrapText="1" readingOrder="0"/>
    </dxf>
  </rfmt>
  <rfmt sheetId="1" sqref="R362" start="0" length="0">
    <dxf>
      <font>
        <sz val="20"/>
        <color theme="1"/>
        <name val="Times New Roman"/>
        <scheme val="none"/>
      </font>
      <alignment horizontal="left" vertical="center" wrapText="1" readingOrder="0"/>
    </dxf>
  </rfmt>
  <rfmt sheetId="1" sqref="R363" start="0" length="0">
    <dxf>
      <font>
        <sz val="20"/>
        <color theme="1"/>
        <name val="Times New Roman"/>
        <scheme val="none"/>
      </font>
      <alignment horizontal="left" vertical="center" wrapText="1" readingOrder="0"/>
    </dxf>
  </rfmt>
  <rfmt sheetId="1" sqref="R364" start="0" length="0">
    <dxf>
      <font>
        <sz val="20"/>
        <color theme="1"/>
        <name val="Times New Roman"/>
        <scheme val="none"/>
      </font>
      <alignment horizontal="left" vertical="center" wrapText="1" readingOrder="0"/>
    </dxf>
  </rfmt>
  <rfmt sheetId="1" sqref="R365" start="0" length="0">
    <dxf>
      <font>
        <sz val="20"/>
        <color theme="1"/>
        <name val="Times New Roman"/>
        <scheme val="none"/>
      </font>
      <alignment horizontal="left" vertical="center" wrapText="1" readingOrder="0"/>
    </dxf>
  </rfmt>
  <rfmt sheetId="1" sqref="R366" start="0" length="0">
    <dxf>
      <font>
        <sz val="20"/>
        <color theme="1"/>
        <name val="Times New Roman"/>
        <scheme val="none"/>
      </font>
      <alignment horizontal="left" vertical="center" wrapText="1" readingOrder="0"/>
    </dxf>
  </rfmt>
  <rfmt sheetId="1" sqref="R367" start="0" length="0">
    <dxf>
      <font>
        <sz val="20"/>
        <color theme="1"/>
        <name val="Times New Roman"/>
        <scheme val="none"/>
      </font>
      <alignment horizontal="left" vertical="center" wrapText="1" readingOrder="0"/>
    </dxf>
  </rfmt>
  <rfmt sheetId="1" sqref="R368" start="0" length="0">
    <dxf>
      <font>
        <sz val="20"/>
        <color theme="1"/>
        <name val="Times New Roman"/>
        <scheme val="none"/>
      </font>
      <alignment horizontal="left" vertical="center" wrapText="1" readingOrder="0"/>
    </dxf>
  </rfmt>
  <rfmt sheetId="1" sqref="R369" start="0" length="0">
    <dxf>
      <font>
        <sz val="20"/>
        <color theme="1"/>
        <name val="Times New Roman"/>
        <scheme val="none"/>
      </font>
      <alignment horizontal="left" vertical="center" wrapText="1" readingOrder="0"/>
    </dxf>
  </rfmt>
  <rfmt sheetId="1" sqref="R370" start="0" length="0">
    <dxf>
      <font>
        <sz val="20"/>
        <color theme="1"/>
        <name val="Times New Roman"/>
        <scheme val="none"/>
      </font>
      <alignment horizontal="left" vertical="center" wrapText="1" readingOrder="0"/>
    </dxf>
  </rfmt>
  <rfmt sheetId="1" sqref="R371" start="0" length="0">
    <dxf>
      <font>
        <sz val="20"/>
        <color theme="1"/>
        <name val="Times New Roman"/>
        <scheme val="none"/>
      </font>
      <alignment horizontal="left" vertical="center" wrapText="1" readingOrder="0"/>
    </dxf>
  </rfmt>
  <rfmt sheetId="1" sqref="R372" start="0" length="0">
    <dxf>
      <font>
        <sz val="20"/>
        <color theme="1"/>
        <name val="Times New Roman"/>
        <scheme val="none"/>
      </font>
      <alignment horizontal="left" vertical="center" wrapText="1" readingOrder="0"/>
    </dxf>
  </rfmt>
  <rfmt sheetId="1" sqref="R373" start="0" length="0">
    <dxf>
      <font>
        <sz val="20"/>
        <color theme="1"/>
        <name val="Times New Roman"/>
        <scheme val="none"/>
      </font>
      <alignment horizontal="left" vertical="center" wrapText="1" readingOrder="0"/>
    </dxf>
  </rfmt>
  <rfmt sheetId="1" sqref="R374" start="0" length="0">
    <dxf>
      <font>
        <sz val="20"/>
        <color theme="1"/>
        <name val="Times New Roman"/>
        <scheme val="none"/>
      </font>
      <alignment horizontal="left" vertical="center" wrapText="1" readingOrder="0"/>
    </dxf>
  </rfmt>
  <rfmt sheetId="1" sqref="R375" start="0" length="0">
    <dxf>
      <font>
        <sz val="20"/>
        <color theme="1"/>
        <name val="Times New Roman"/>
        <scheme val="none"/>
      </font>
      <alignment horizontal="left" vertical="center" wrapText="1" readingOrder="0"/>
    </dxf>
  </rfmt>
  <rfmt sheetId="1" sqref="R376" start="0" length="0">
    <dxf>
      <font>
        <sz val="20"/>
        <color theme="1"/>
        <name val="Times New Roman"/>
        <scheme val="none"/>
      </font>
      <alignment horizontal="left" vertical="center" wrapText="1" readingOrder="0"/>
    </dxf>
  </rfmt>
  <rfmt sheetId="1" sqref="R377" start="0" length="0">
    <dxf>
      <font>
        <sz val="20"/>
        <color theme="1"/>
        <name val="Times New Roman"/>
        <scheme val="none"/>
      </font>
      <alignment horizontal="left" vertical="center" wrapText="1" readingOrder="0"/>
    </dxf>
  </rfmt>
  <rfmt sheetId="1" sqref="R378" start="0" length="0">
    <dxf>
      <font>
        <sz val="20"/>
        <color theme="1"/>
        <name val="Times New Roman"/>
        <scheme val="none"/>
      </font>
      <alignment horizontal="left" vertical="center" wrapText="1" readingOrder="0"/>
    </dxf>
  </rfmt>
  <rfmt sheetId="1" sqref="R379" start="0" length="0">
    <dxf>
      <font>
        <sz val="20"/>
        <color theme="1"/>
        <name val="Times New Roman"/>
        <scheme val="none"/>
      </font>
      <alignment horizontal="left" vertical="center" wrapText="1" readingOrder="0"/>
    </dxf>
  </rfmt>
  <rfmt sheetId="1" sqref="R380" start="0" length="0">
    <dxf>
      <font>
        <sz val="20"/>
        <color theme="1"/>
        <name val="Times New Roman"/>
        <scheme val="none"/>
      </font>
      <alignment horizontal="left" vertical="center" wrapText="1" readingOrder="0"/>
    </dxf>
  </rfmt>
  <rfmt sheetId="1" sqref="R381" start="0" length="0">
    <dxf>
      <font>
        <sz val="20"/>
        <color theme="1"/>
        <name val="Times New Roman"/>
        <scheme val="none"/>
      </font>
      <alignment horizontal="left" vertical="center" wrapText="1" readingOrder="0"/>
    </dxf>
  </rfmt>
  <rfmt sheetId="1" sqref="R382" start="0" length="0">
    <dxf>
      <font>
        <sz val="20"/>
        <color theme="1"/>
        <name val="Times New Roman"/>
        <scheme val="none"/>
      </font>
      <alignment horizontal="left" vertical="center" wrapText="1" readingOrder="0"/>
    </dxf>
  </rfmt>
  <rfmt sheetId="1" sqref="R383" start="0" length="0">
    <dxf>
      <font>
        <sz val="20"/>
        <color theme="1"/>
        <name val="Times New Roman"/>
        <scheme val="none"/>
      </font>
      <alignment horizontal="left" vertical="center" wrapText="1" readingOrder="0"/>
    </dxf>
  </rfmt>
  <rfmt sheetId="1" sqref="R384" start="0" length="0">
    <dxf>
      <font>
        <sz val="20"/>
        <color theme="1"/>
        <name val="Times New Roman"/>
        <scheme val="none"/>
      </font>
      <alignment horizontal="left" vertical="center" wrapText="1" readingOrder="0"/>
    </dxf>
  </rfmt>
  <rfmt sheetId="1" sqref="R385" start="0" length="0">
    <dxf>
      <font>
        <sz val="20"/>
        <color theme="1"/>
        <name val="Times New Roman"/>
        <scheme val="none"/>
      </font>
      <alignment horizontal="left" vertical="center" wrapText="1" readingOrder="0"/>
    </dxf>
  </rfmt>
  <rfmt sheetId="1" sqref="R386" start="0" length="0">
    <dxf>
      <font>
        <sz val="20"/>
        <color theme="1"/>
        <name val="Times New Roman"/>
        <scheme val="none"/>
      </font>
      <alignment horizontal="left" vertical="center" wrapText="1" readingOrder="0"/>
    </dxf>
  </rfmt>
  <rfmt sheetId="1" sqref="R387" start="0" length="0">
    <dxf>
      <font>
        <sz val="20"/>
        <color theme="1"/>
        <name val="Times New Roman"/>
        <scheme val="none"/>
      </font>
      <alignment horizontal="left" vertical="center" wrapText="1" readingOrder="0"/>
    </dxf>
  </rfmt>
  <rfmt sheetId="1" sqref="R388" start="0" length="0">
    <dxf>
      <font>
        <sz val="20"/>
        <color theme="1"/>
        <name val="Times New Roman"/>
        <scheme val="none"/>
      </font>
      <alignment horizontal="left" vertical="center" wrapText="1" readingOrder="0"/>
    </dxf>
  </rfmt>
  <rfmt sheetId="1" sqref="R389" start="0" length="0">
    <dxf>
      <font>
        <sz val="20"/>
        <color theme="1"/>
        <name val="Times New Roman"/>
        <scheme val="none"/>
      </font>
      <alignment horizontal="left" vertical="center" wrapText="1" readingOrder="0"/>
    </dxf>
  </rfmt>
  <rfmt sheetId="1" sqref="R390" start="0" length="0">
    <dxf>
      <font>
        <sz val="20"/>
        <color theme="1"/>
        <name val="Times New Roman"/>
        <scheme val="none"/>
      </font>
      <alignment horizontal="left" vertical="center" wrapText="1" readingOrder="0"/>
    </dxf>
  </rfmt>
  <rfmt sheetId="1" sqref="R391" start="0" length="0">
    <dxf>
      <font>
        <sz val="20"/>
        <color theme="1"/>
        <name val="Times New Roman"/>
        <scheme val="none"/>
      </font>
      <alignment horizontal="left" vertical="center" wrapText="1" readingOrder="0"/>
    </dxf>
  </rfmt>
  <rfmt sheetId="1" sqref="R392" start="0" length="0">
    <dxf>
      <font>
        <sz val="20"/>
        <color theme="1"/>
        <name val="Times New Roman"/>
        <scheme val="none"/>
      </font>
      <alignment horizontal="left" vertical="center" wrapText="1" readingOrder="0"/>
    </dxf>
  </rfmt>
  <rfmt sheetId="1" sqref="R393" start="0" length="0">
    <dxf>
      <font>
        <sz val="20"/>
        <color theme="1"/>
        <name val="Times New Roman"/>
        <scheme val="none"/>
      </font>
      <alignment horizontal="left" vertical="center" wrapText="1" readingOrder="0"/>
    </dxf>
  </rfmt>
  <rfmt sheetId="1" sqref="R394" start="0" length="0">
    <dxf>
      <font>
        <sz val="20"/>
        <color theme="1"/>
        <name val="Times New Roman"/>
        <scheme val="none"/>
      </font>
      <alignment horizontal="left" vertical="center" wrapText="1" readingOrder="0"/>
    </dxf>
  </rfmt>
  <rfmt sheetId="1" sqref="R395" start="0" length="0">
    <dxf>
      <font>
        <sz val="20"/>
        <color theme="1"/>
        <name val="Times New Roman"/>
        <scheme val="none"/>
      </font>
      <alignment horizontal="left" vertical="center" wrapText="1" readingOrder="0"/>
    </dxf>
  </rfmt>
  <rfmt sheetId="1" sqref="R396" start="0" length="0">
    <dxf>
      <font>
        <sz val="20"/>
        <color theme="1"/>
        <name val="Times New Roman"/>
        <scheme val="none"/>
      </font>
      <alignment horizontal="left" vertical="center" wrapText="1" readingOrder="0"/>
    </dxf>
  </rfmt>
  <rfmt sheetId="1" sqref="R397" start="0" length="0">
    <dxf>
      <font>
        <sz val="20"/>
        <color theme="1"/>
        <name val="Times New Roman"/>
        <scheme val="none"/>
      </font>
      <alignment horizontal="left" vertical="center" wrapText="1" readingOrder="0"/>
    </dxf>
  </rfmt>
  <rfmt sheetId="1" sqref="R398" start="0" length="0">
    <dxf>
      <font>
        <sz val="20"/>
        <color theme="1"/>
        <name val="Times New Roman"/>
        <scheme val="none"/>
      </font>
      <alignment horizontal="left" vertical="center" wrapText="1" readingOrder="0"/>
    </dxf>
  </rfmt>
  <rfmt sheetId="1" sqref="R399" start="0" length="0">
    <dxf>
      <font>
        <sz val="20"/>
        <color theme="1"/>
        <name val="Times New Roman"/>
        <scheme val="none"/>
      </font>
      <alignment horizontal="left" vertical="center" wrapText="1" readingOrder="0"/>
    </dxf>
  </rfmt>
  <rfmt sheetId="1" sqref="R400" start="0" length="0">
    <dxf>
      <font>
        <sz val="20"/>
        <color theme="1"/>
        <name val="Times New Roman"/>
        <scheme val="none"/>
      </font>
      <alignment horizontal="left" vertical="center" wrapText="1" readingOrder="0"/>
    </dxf>
  </rfmt>
  <rfmt sheetId="1" sqref="R401" start="0" length="0">
    <dxf>
      <font>
        <sz val="20"/>
        <color theme="1"/>
        <name val="Times New Roman"/>
        <scheme val="none"/>
      </font>
      <alignment horizontal="left" vertical="center" wrapText="1" readingOrder="0"/>
    </dxf>
  </rfmt>
  <rfmt sheetId="1" sqref="R402" start="0" length="0">
    <dxf>
      <font>
        <sz val="20"/>
        <color theme="1"/>
        <name val="Times New Roman"/>
        <scheme val="none"/>
      </font>
      <alignment horizontal="left" vertical="center" wrapText="1" readingOrder="0"/>
    </dxf>
  </rfmt>
  <rfmt sheetId="1" sqref="R403" start="0" length="0">
    <dxf>
      <font>
        <sz val="20"/>
        <color theme="1"/>
        <name val="Times New Roman"/>
        <scheme val="none"/>
      </font>
      <alignment horizontal="left" vertical="center" wrapText="1" readingOrder="0"/>
    </dxf>
  </rfmt>
  <rfmt sheetId="1" sqref="R404" start="0" length="0">
    <dxf>
      <font>
        <sz val="20"/>
        <color theme="1"/>
        <name val="Times New Roman"/>
        <scheme val="none"/>
      </font>
      <alignment horizontal="left" vertical="center" wrapText="1" readingOrder="0"/>
    </dxf>
  </rfmt>
  <rfmt sheetId="1" sqref="R405" start="0" length="0">
    <dxf>
      <font>
        <sz val="20"/>
        <color theme="1"/>
        <name val="Times New Roman"/>
        <scheme val="none"/>
      </font>
      <alignment horizontal="left" vertical="center" wrapText="1" readingOrder="0"/>
    </dxf>
  </rfmt>
  <rfmt sheetId="1" sqref="R406" start="0" length="0">
    <dxf>
      <font>
        <sz val="20"/>
        <color theme="1"/>
        <name val="Times New Roman"/>
        <scheme val="none"/>
      </font>
      <alignment horizontal="left" vertical="center" wrapText="1" readingOrder="0"/>
    </dxf>
  </rfmt>
  <rfmt sheetId="1" sqref="R407" start="0" length="0">
    <dxf>
      <font>
        <sz val="20"/>
        <color theme="1"/>
        <name val="Times New Roman"/>
        <scheme val="none"/>
      </font>
      <alignment horizontal="left" vertical="center" wrapText="1" readingOrder="0"/>
    </dxf>
  </rfmt>
  <rfmt sheetId="1" sqref="R408" start="0" length="0">
    <dxf>
      <font>
        <sz val="20"/>
        <color theme="1"/>
        <name val="Times New Roman"/>
        <scheme val="none"/>
      </font>
      <alignment horizontal="left" vertical="center" wrapText="1" readingOrder="0"/>
    </dxf>
  </rfmt>
  <rfmt sheetId="1" sqref="R409" start="0" length="0">
    <dxf>
      <font>
        <sz val="20"/>
        <color theme="1"/>
        <name val="Times New Roman"/>
        <scheme val="none"/>
      </font>
      <alignment horizontal="left" vertical="center" wrapText="1" readingOrder="0"/>
    </dxf>
  </rfmt>
  <rfmt sheetId="1" sqref="R410" start="0" length="0">
    <dxf>
      <font>
        <sz val="20"/>
        <color theme="1"/>
        <name val="Times New Roman"/>
        <scheme val="none"/>
      </font>
      <alignment horizontal="left" vertical="center" wrapText="1" readingOrder="0"/>
    </dxf>
  </rfmt>
  <rfmt sheetId="1" sqref="R411" start="0" length="0">
    <dxf>
      <font>
        <sz val="20"/>
        <color theme="1"/>
        <name val="Times New Roman"/>
        <scheme val="none"/>
      </font>
      <alignment horizontal="left" vertical="center" wrapText="1" readingOrder="0"/>
    </dxf>
  </rfmt>
  <rfmt sheetId="1" sqref="R412" start="0" length="0">
    <dxf>
      <font>
        <sz val="20"/>
        <color theme="1"/>
        <name val="Times New Roman"/>
        <scheme val="none"/>
      </font>
      <alignment horizontal="left" vertical="center" wrapText="1" readingOrder="0"/>
    </dxf>
  </rfmt>
  <rfmt sheetId="1" sqref="R413" start="0" length="0">
    <dxf>
      <font>
        <sz val="20"/>
        <color theme="1"/>
        <name val="Times New Roman"/>
        <scheme val="none"/>
      </font>
      <alignment horizontal="left" vertical="center" wrapText="1" readingOrder="0"/>
    </dxf>
  </rfmt>
  <rfmt sheetId="1" sqref="R414" start="0" length="0">
    <dxf>
      <font>
        <sz val="20"/>
        <color theme="1"/>
        <name val="Times New Roman"/>
        <scheme val="none"/>
      </font>
      <alignment horizontal="left" vertical="center" wrapText="1" readingOrder="0"/>
    </dxf>
  </rfmt>
  <rfmt sheetId="1" sqref="R415" start="0" length="0">
    <dxf>
      <font>
        <sz val="20"/>
        <color theme="1"/>
        <name val="Times New Roman"/>
        <scheme val="none"/>
      </font>
      <alignment horizontal="left" vertical="center" wrapText="1" readingOrder="0"/>
    </dxf>
  </rfmt>
  <rfmt sheetId="1" sqref="R416" start="0" length="0">
    <dxf>
      <font>
        <sz val="20"/>
        <color theme="1"/>
        <name val="Times New Roman"/>
        <scheme val="none"/>
      </font>
      <alignment horizontal="left" vertical="center" wrapText="1" readingOrder="0"/>
    </dxf>
  </rfmt>
  <rfmt sheetId="1" sqref="R1:R1048576" start="0" length="0">
    <dxf>
      <font>
        <sz val="20"/>
        <color theme="1"/>
        <name val="Times New Roman"/>
        <scheme val="none"/>
      </font>
      <alignment horizontal="left" vertical="center" wrapText="1" readingOrder="0"/>
    </dxf>
  </rfmt>
  <rcc rId="67" sId="1">
    <nc r="R10">
      <f>O10-Q10</f>
    </nc>
  </rcc>
  <rcc rId="68" sId="1">
    <nc r="R11">
      <f>O11-Q11</f>
    </nc>
  </rcc>
  <rcc rId="69" sId="1">
    <nc r="R12">
      <f>O12-Q12</f>
    </nc>
  </rcc>
  <rcc rId="70" sId="1">
    <nc r="R13">
      <f>O13-Q13</f>
    </nc>
  </rcc>
  <rcc rId="71" sId="1">
    <nc r="R14">
      <f>O14-Q14</f>
    </nc>
  </rcc>
  <rcc rId="72" sId="1">
    <nc r="R15">
      <f>O15-Q15</f>
    </nc>
  </rcc>
  <rcc rId="73" sId="1">
    <nc r="R16">
      <f>O16-Q16</f>
    </nc>
  </rcc>
  <rcc rId="74" sId="1">
    <nc r="R17">
      <f>O17-Q17</f>
    </nc>
  </rcc>
  <rcc rId="75" sId="1">
    <nc r="R18">
      <f>O18-Q18</f>
    </nc>
  </rcc>
  <rcc rId="76" sId="1">
    <nc r="R19">
      <f>O19-Q19</f>
    </nc>
  </rcc>
  <rcc rId="77" sId="1">
    <nc r="R20">
      <f>O20-Q20</f>
    </nc>
  </rcc>
  <rcc rId="78" sId="1">
    <nc r="R21">
      <f>O21-Q21</f>
    </nc>
  </rcc>
  <rcc rId="79" sId="1">
    <nc r="R22">
      <f>O22-Q22</f>
    </nc>
  </rcc>
  <rcc rId="80" sId="1">
    <nc r="R23">
      <f>O23-Q23</f>
    </nc>
  </rcc>
  <rcc rId="81" sId="1">
    <nc r="R24">
      <f>O24-Q24</f>
    </nc>
  </rcc>
  <rcc rId="82" sId="1">
    <nc r="R25">
      <f>O25-Q25</f>
    </nc>
  </rcc>
  <rcc rId="83" sId="1">
    <nc r="R26">
      <f>O26-Q26</f>
    </nc>
  </rcc>
  <rcc rId="84" sId="1">
    <nc r="R27">
      <f>O27-Q27</f>
    </nc>
  </rcc>
  <rcc rId="85" sId="1">
    <nc r="R28">
      <f>O28-Q28</f>
    </nc>
  </rcc>
  <rcc rId="86" sId="1">
    <nc r="R29">
      <f>O29-Q29</f>
    </nc>
  </rcc>
  <rcc rId="87" sId="1">
    <nc r="R30">
      <f>O30-Q30</f>
    </nc>
  </rcc>
  <rcc rId="88" sId="1">
    <nc r="R31">
      <f>O31-Q31</f>
    </nc>
  </rcc>
  <rcc rId="89" sId="1">
    <nc r="R32">
      <f>O32-Q32</f>
    </nc>
  </rcc>
  <rcc rId="90" sId="1">
    <nc r="R33">
      <f>O33-Q33</f>
    </nc>
  </rcc>
  <rcc rId="91" sId="1">
    <nc r="R34">
      <f>O34-Q34</f>
    </nc>
  </rcc>
  <rcc rId="92" sId="1">
    <nc r="R35">
      <f>O35-Q35</f>
    </nc>
  </rcc>
  <rcc rId="93" sId="1">
    <nc r="R36">
      <f>O36-Q36</f>
    </nc>
  </rcc>
  <rcc rId="94" sId="1">
    <nc r="R37">
      <f>O37-Q37</f>
    </nc>
  </rcc>
  <rcc rId="95" sId="1">
    <nc r="R38">
      <f>O38-Q38</f>
    </nc>
  </rcc>
  <rcc rId="96" sId="1">
    <nc r="R39">
      <f>O39-Q39</f>
    </nc>
  </rcc>
  <rcc rId="97" sId="1">
    <nc r="R40">
      <f>O40-Q40</f>
    </nc>
  </rcc>
  <rcc rId="98" sId="1">
    <nc r="R41">
      <f>O41-Q41</f>
    </nc>
  </rcc>
  <rcc rId="99" sId="1">
    <nc r="R42">
      <f>O42-Q42</f>
    </nc>
  </rcc>
  <rcc rId="100" sId="1">
    <nc r="R43">
      <f>O43-Q43</f>
    </nc>
  </rcc>
  <rcc rId="101" sId="1">
    <nc r="R44">
      <f>O44-Q44</f>
    </nc>
  </rcc>
  <rcc rId="102" sId="1">
    <nc r="R45">
      <f>O45-Q45</f>
    </nc>
  </rcc>
  <rcc rId="103" sId="1">
    <nc r="R46">
      <f>O46-Q46</f>
    </nc>
  </rcc>
  <rcc rId="104" sId="1">
    <nc r="R47">
      <f>O47-Q47</f>
    </nc>
  </rcc>
  <rcc rId="105" sId="1">
    <nc r="R48">
      <f>O48-Q48</f>
    </nc>
  </rcc>
  <rcc rId="106" sId="1">
    <nc r="R49">
      <f>O49-Q49</f>
    </nc>
  </rcc>
  <rcc rId="107" sId="1">
    <nc r="R50">
      <f>O50-Q50</f>
    </nc>
  </rcc>
  <rcc rId="108" sId="1">
    <nc r="R51">
      <f>O51-Q51</f>
    </nc>
  </rcc>
  <rcc rId="109" sId="1">
    <nc r="R52">
      <f>O52-Q52</f>
    </nc>
  </rcc>
  <rcc rId="110" sId="1">
    <nc r="R53">
      <f>O53-Q53</f>
    </nc>
  </rcc>
  <rcc rId="111" sId="1">
    <nc r="R54">
      <f>O54-Q54</f>
    </nc>
  </rcc>
  <rcc rId="112" sId="1">
    <nc r="R55">
      <f>O55-Q55</f>
    </nc>
  </rcc>
  <rcc rId="113" sId="1">
    <nc r="R56">
      <f>O56-Q56</f>
    </nc>
  </rcc>
  <rcc rId="114" sId="1">
    <nc r="R57">
      <f>O57-Q57</f>
    </nc>
  </rcc>
  <rcc rId="115" sId="1">
    <nc r="R58">
      <f>O58-Q58</f>
    </nc>
  </rcc>
  <rcc rId="116" sId="1">
    <nc r="R59">
      <f>O59-Q59</f>
    </nc>
  </rcc>
  <rcc rId="117" sId="1">
    <nc r="R60">
      <f>O60-Q60</f>
    </nc>
  </rcc>
  <rcc rId="118" sId="1">
    <nc r="R61">
      <f>O61-Q61</f>
    </nc>
  </rcc>
  <rcc rId="119" sId="1">
    <nc r="R62">
      <f>O62-Q62</f>
    </nc>
  </rcc>
  <rcc rId="120" sId="1">
    <nc r="R63">
      <f>O63-Q63</f>
    </nc>
  </rcc>
  <rcc rId="121" sId="1">
    <nc r="R64">
      <f>O64-Q64</f>
    </nc>
  </rcc>
  <rcc rId="122" sId="1">
    <nc r="R65">
      <f>O65-Q65</f>
    </nc>
  </rcc>
  <rcc rId="123" sId="1">
    <nc r="R66">
      <f>O66-Q66</f>
    </nc>
  </rcc>
  <rcc rId="124" sId="1">
    <nc r="R67">
      <f>O67-Q67</f>
    </nc>
  </rcc>
  <rcc rId="125" sId="1">
    <nc r="R68">
      <f>O68-Q68</f>
    </nc>
  </rcc>
  <rcc rId="126" sId="1">
    <nc r="R69">
      <f>O69-Q69</f>
    </nc>
  </rcc>
  <rcc rId="127" sId="1">
    <nc r="R70">
      <f>O70-Q70</f>
    </nc>
  </rcc>
  <rcc rId="128" sId="1">
    <nc r="R71">
      <f>O71-Q71</f>
    </nc>
  </rcc>
  <rcc rId="129" sId="1">
    <nc r="R72">
      <f>O72-Q72</f>
    </nc>
  </rcc>
  <rcc rId="130" sId="1">
    <nc r="R73">
      <f>O73-Q73</f>
    </nc>
  </rcc>
  <rcc rId="131" sId="1">
    <nc r="R74">
      <f>O74-Q74</f>
    </nc>
  </rcc>
  <rcc rId="132" sId="1">
    <nc r="R75">
      <f>O75-Q75</f>
    </nc>
  </rcc>
  <rcc rId="133" sId="1">
    <nc r="R76">
      <f>O76-Q76</f>
    </nc>
  </rcc>
  <rcc rId="134" sId="1">
    <nc r="R77">
      <f>O77-Q77</f>
    </nc>
  </rcc>
  <rcc rId="135" sId="1">
    <nc r="R78">
      <f>O78-Q78</f>
    </nc>
  </rcc>
  <rcc rId="136" sId="1">
    <nc r="R79">
      <f>O79-Q79</f>
    </nc>
  </rcc>
  <rcc rId="137" sId="1">
    <nc r="R80">
      <f>O80-Q80</f>
    </nc>
  </rcc>
  <rcc rId="138" sId="1">
    <nc r="R81">
      <f>O81-Q81</f>
    </nc>
  </rcc>
  <rcc rId="139" sId="1">
    <nc r="R82">
      <f>O82-Q82</f>
    </nc>
  </rcc>
  <rcc rId="140" sId="1">
    <nc r="R83">
      <f>O83-Q83</f>
    </nc>
  </rcc>
  <rcc rId="141" sId="1">
    <nc r="R84">
      <f>O84-Q84</f>
    </nc>
  </rcc>
  <rcc rId="142" sId="1">
    <nc r="R85">
      <f>O85-Q85</f>
    </nc>
  </rcc>
  <rcc rId="143" sId="1">
    <nc r="R86">
      <f>O86-Q86</f>
    </nc>
  </rcc>
  <rcc rId="144" sId="1">
    <nc r="R87">
      <f>O87-Q87</f>
    </nc>
  </rcc>
  <rcc rId="145" sId="1">
    <nc r="R88">
      <f>O88-Q88</f>
    </nc>
  </rcc>
  <rcc rId="146" sId="1">
    <nc r="R89">
      <f>O89-Q89</f>
    </nc>
  </rcc>
  <rcc rId="147" sId="1">
    <nc r="R90">
      <f>O90-Q90</f>
    </nc>
  </rcc>
  <rcc rId="148" sId="1">
    <nc r="R91">
      <f>O91-Q91</f>
    </nc>
  </rcc>
  <rcc rId="149" sId="1">
    <nc r="R92">
      <f>O92-Q92</f>
    </nc>
  </rcc>
  <rcc rId="150" sId="1">
    <nc r="R93">
      <f>O93-Q93</f>
    </nc>
  </rcc>
  <rcc rId="151" sId="1">
    <nc r="R94">
      <f>O94-Q94</f>
    </nc>
  </rcc>
  <rcc rId="152" sId="1">
    <nc r="R95">
      <f>O95-Q95</f>
    </nc>
  </rcc>
  <rcc rId="153" sId="1">
    <nc r="R96">
      <f>O96-Q96</f>
    </nc>
  </rcc>
  <rcc rId="154" sId="1">
    <nc r="R97">
      <f>O97-Q97</f>
    </nc>
  </rcc>
  <rcc rId="155" sId="1">
    <nc r="R98">
      <f>O98-Q98</f>
    </nc>
  </rcc>
  <rcc rId="156" sId="1">
    <nc r="R99">
      <f>O99-Q99</f>
    </nc>
  </rcc>
  <rcc rId="157" sId="1">
    <nc r="R100">
      <f>O100-Q100</f>
    </nc>
  </rcc>
  <rcc rId="158" sId="1">
    <nc r="R101">
      <f>O101-Q101</f>
    </nc>
  </rcc>
  <rcc rId="159" sId="1">
    <nc r="R102">
      <f>O102-Q102</f>
    </nc>
  </rcc>
  <rcc rId="160" sId="1">
    <nc r="R103">
      <f>O103-Q103</f>
    </nc>
  </rcc>
  <rcc rId="161" sId="1">
    <nc r="R104">
      <f>O104-Q104</f>
    </nc>
  </rcc>
  <rcc rId="162" sId="1">
    <nc r="R105">
      <f>O105-Q105</f>
    </nc>
  </rcc>
  <rcc rId="163" sId="1">
    <nc r="R106">
      <f>O106-Q106</f>
    </nc>
  </rcc>
  <rcc rId="164" sId="1">
    <nc r="R107">
      <f>O107-Q107</f>
    </nc>
  </rcc>
  <rcc rId="165" sId="1">
    <nc r="R108">
      <f>O108-Q108</f>
    </nc>
  </rcc>
  <rcc rId="166" sId="1">
    <nc r="R109">
      <f>O109-Q109</f>
    </nc>
  </rcc>
  <rcc rId="167" sId="1">
    <nc r="R110">
      <f>O110-Q110</f>
    </nc>
  </rcc>
  <rcc rId="168" sId="1">
    <nc r="R111">
      <f>O111-Q111</f>
    </nc>
  </rcc>
  <rcc rId="169" sId="1">
    <nc r="R112">
      <f>O112-Q112</f>
    </nc>
  </rcc>
  <rcc rId="170" sId="1">
    <nc r="R113">
      <f>O113-Q113</f>
    </nc>
  </rcc>
  <rcc rId="171" sId="1">
    <nc r="R114">
      <f>O114-Q114</f>
    </nc>
  </rcc>
  <rcc rId="172" sId="1">
    <nc r="R115">
      <f>O115-Q115</f>
    </nc>
  </rcc>
  <rcc rId="173" sId="1">
    <nc r="R116">
      <f>O116-Q116</f>
    </nc>
  </rcc>
  <rcc rId="174" sId="1">
    <nc r="R117">
      <f>O117-Q117</f>
    </nc>
  </rcc>
  <rcc rId="175" sId="1">
    <nc r="R118">
      <f>O118-Q118</f>
    </nc>
  </rcc>
  <rcc rId="176" sId="1">
    <nc r="R119">
      <f>O119-Q119</f>
    </nc>
  </rcc>
  <rcc rId="177" sId="1">
    <nc r="R120">
      <f>O120-Q120</f>
    </nc>
  </rcc>
  <rcc rId="178" sId="1">
    <nc r="R121">
      <f>O121-Q121</f>
    </nc>
  </rcc>
  <rcc rId="179" sId="1">
    <nc r="R122">
      <f>O122-Q122</f>
    </nc>
  </rcc>
  <rcc rId="180" sId="1">
    <nc r="R123">
      <f>O123-Q123</f>
    </nc>
  </rcc>
  <rcc rId="181" sId="1">
    <nc r="R124">
      <f>O124-Q124</f>
    </nc>
  </rcc>
  <rcc rId="182" sId="1">
    <nc r="R125">
      <f>O125-Q125</f>
    </nc>
  </rcc>
  <rcc rId="183" sId="1">
    <nc r="R126">
      <f>O126-Q126</f>
    </nc>
  </rcc>
  <rcc rId="184" sId="1">
    <nc r="R127">
      <f>O127-Q127</f>
    </nc>
  </rcc>
  <rcc rId="185" sId="1">
    <nc r="R128">
      <f>O128-Q128</f>
    </nc>
  </rcc>
  <rcc rId="186" sId="1">
    <nc r="R129">
      <f>O129-Q129</f>
    </nc>
  </rcc>
  <rcc rId="187" sId="1">
    <nc r="R130">
      <f>O130-Q130</f>
    </nc>
  </rcc>
  <rcc rId="188" sId="1">
    <nc r="R131">
      <f>O131-Q131</f>
    </nc>
  </rcc>
  <rcc rId="189" sId="1">
    <nc r="R132">
      <f>O132-Q132</f>
    </nc>
  </rcc>
  <rcc rId="190" sId="1">
    <nc r="R133">
      <f>O133-Q133</f>
    </nc>
  </rcc>
  <rcc rId="191" sId="1">
    <nc r="R134">
      <f>O134-Q134</f>
    </nc>
  </rcc>
  <rcc rId="192" sId="1">
    <nc r="R135">
      <f>O135-Q135</f>
    </nc>
  </rcc>
  <rcc rId="193" sId="1">
    <nc r="R136">
      <f>O136-Q136</f>
    </nc>
  </rcc>
  <rcc rId="194" sId="1">
    <nc r="R137">
      <f>O137-Q137</f>
    </nc>
  </rcc>
  <rcc rId="195" sId="1">
    <nc r="R138">
      <f>O138-Q138</f>
    </nc>
  </rcc>
  <rcc rId="196" sId="1">
    <nc r="R139">
      <f>O139-Q139</f>
    </nc>
  </rcc>
  <rcc rId="197" sId="1">
    <nc r="R140">
      <f>O140-Q140</f>
    </nc>
  </rcc>
  <rcc rId="198" sId="1">
    <nc r="R141">
      <f>O141-Q141</f>
    </nc>
  </rcc>
  <rcc rId="199" sId="1">
    <nc r="R142">
      <f>O142-Q142</f>
    </nc>
  </rcc>
  <rcc rId="200" sId="1">
    <nc r="R143">
      <f>O143-Q143</f>
    </nc>
  </rcc>
  <rcc rId="201" sId="1">
    <nc r="R144">
      <f>O144-Q144</f>
    </nc>
  </rcc>
  <rcc rId="202" sId="1">
    <nc r="R145">
      <f>O145-Q145</f>
    </nc>
  </rcc>
  <rcc rId="203" sId="1">
    <nc r="R146">
      <f>O146-Q146</f>
    </nc>
  </rcc>
  <rcc rId="204" sId="1">
    <nc r="R147">
      <f>O147-Q147</f>
    </nc>
  </rcc>
  <rcc rId="205" sId="1">
    <nc r="R148">
      <f>O148-Q148</f>
    </nc>
  </rcc>
  <rcc rId="206" sId="1">
    <nc r="R149">
      <f>O149-Q149</f>
    </nc>
  </rcc>
  <rcc rId="207" sId="1">
    <nc r="R150">
      <f>O150-Q150</f>
    </nc>
  </rcc>
  <rcc rId="208" sId="1">
    <nc r="R151">
      <f>O151-Q151</f>
    </nc>
  </rcc>
  <rcc rId="209" sId="1">
    <nc r="R152">
      <f>O152-Q152</f>
    </nc>
  </rcc>
  <rcc rId="210" sId="1">
    <nc r="R153">
      <f>O153-Q153</f>
    </nc>
  </rcc>
  <rcc rId="211" sId="1">
    <nc r="R154">
      <f>O154-Q154</f>
    </nc>
  </rcc>
  <rcc rId="212" sId="1">
    <nc r="R155">
      <f>O155-Q155</f>
    </nc>
  </rcc>
  <rcc rId="213" sId="1">
    <nc r="R156">
      <f>O156-Q156</f>
    </nc>
  </rcc>
  <rcc rId="214" sId="1">
    <nc r="R157">
      <f>O157-Q157</f>
    </nc>
  </rcc>
  <rcc rId="215" sId="1">
    <nc r="R158">
      <f>O158-Q158</f>
    </nc>
  </rcc>
  <rcc rId="216" sId="1">
    <nc r="R159">
      <f>O159-Q159</f>
    </nc>
  </rcc>
  <rcc rId="217" sId="1">
    <nc r="R160">
      <f>O160-Q160</f>
    </nc>
  </rcc>
  <rcc rId="218" sId="1">
    <nc r="R161">
      <f>O161-Q161</f>
    </nc>
  </rcc>
  <rcc rId="219" sId="1">
    <nc r="R162">
      <f>O162-Q162</f>
    </nc>
  </rcc>
  <rcc rId="220" sId="1">
    <nc r="R163">
      <f>O163-Q163</f>
    </nc>
  </rcc>
  <rcc rId="221" sId="1">
    <nc r="R164">
      <f>O164-Q164</f>
    </nc>
  </rcc>
  <rcc rId="222" sId="1">
    <nc r="R165">
      <f>O165-Q165</f>
    </nc>
  </rcc>
  <rcc rId="223" sId="1">
    <nc r="R166">
      <f>O166-Q166</f>
    </nc>
  </rcc>
  <rcc rId="224" sId="1">
    <nc r="R167">
      <f>O167-Q167</f>
    </nc>
  </rcc>
  <rcc rId="225" sId="1">
    <nc r="R168">
      <f>O168-Q168</f>
    </nc>
  </rcc>
  <rcc rId="226" sId="1">
    <nc r="R169">
      <f>O169-Q169</f>
    </nc>
  </rcc>
  <rcc rId="227" sId="1">
    <nc r="R170">
      <f>O170-Q170</f>
    </nc>
  </rcc>
  <rcc rId="228" sId="1">
    <nc r="R171">
      <f>O171-Q171</f>
    </nc>
  </rcc>
  <rcc rId="229" sId="1">
    <nc r="R172">
      <f>O172-Q172</f>
    </nc>
  </rcc>
  <rcc rId="230" sId="1">
    <nc r="R173">
      <f>O173-Q173</f>
    </nc>
  </rcc>
  <rcc rId="231" sId="1">
    <nc r="R174">
      <f>O174-Q174</f>
    </nc>
  </rcc>
  <rcc rId="232" sId="1">
    <nc r="R175">
      <f>O175-Q175</f>
    </nc>
  </rcc>
  <rcc rId="233" sId="1">
    <nc r="R176">
      <f>O176-Q176</f>
    </nc>
  </rcc>
  <rcc rId="234" sId="1">
    <nc r="R177">
      <f>O177-Q177</f>
    </nc>
  </rcc>
  <rcc rId="235" sId="1">
    <nc r="R178">
      <f>O178-Q178</f>
    </nc>
  </rcc>
  <rcc rId="236" sId="1">
    <nc r="R179">
      <f>O179-Q179</f>
    </nc>
  </rcc>
  <rcc rId="237" sId="1">
    <nc r="R180">
      <f>O180-Q180</f>
    </nc>
  </rcc>
  <rcc rId="238" sId="1">
    <nc r="R181">
      <f>O181-Q181</f>
    </nc>
  </rcc>
  <rcc rId="239" sId="1">
    <nc r="R182">
      <f>O182-Q182</f>
    </nc>
  </rcc>
  <rcc rId="240" sId="1">
    <nc r="R183">
      <f>O183-Q183</f>
    </nc>
  </rcc>
  <rcc rId="241" sId="1">
    <nc r="R184">
      <f>O184-Q184</f>
    </nc>
  </rcc>
  <rcc rId="242" sId="1">
    <nc r="R185">
      <f>O185-Q185</f>
    </nc>
  </rcc>
  <rcc rId="243" sId="1">
    <nc r="R186">
      <f>O186-Q186</f>
    </nc>
  </rcc>
  <rcc rId="244" sId="1">
    <nc r="R187">
      <f>O187-Q187</f>
    </nc>
  </rcc>
  <rcc rId="245" sId="1">
    <nc r="R188">
      <f>O188-Q188</f>
    </nc>
  </rcc>
  <rcc rId="246" sId="1">
    <nc r="R189">
      <f>O189-Q189</f>
    </nc>
  </rcc>
  <rcc rId="247" sId="1">
    <oc r="O27">
      <v>2800.19</v>
    </oc>
    <nc r="O27">
      <f>G27-L27</f>
    </nc>
  </rcc>
  <rfmt sheetId="1" sqref="O27">
    <dxf>
      <fill>
        <patternFill patternType="solid">
          <bgColor rgb="FFFF0000"/>
        </patternFill>
      </fill>
    </dxf>
  </rfmt>
  <rcv guid="{BEA0FDBA-BB07-4C19-8BBD-5E57EE395C09}" action="delete"/>
  <rdn rId="0" localSheetId="1" customView="1" name="Z_BEA0FDBA_BB07_4C19_8BBD_5E57EE395C09_.wvu.PrintArea" hidden="1" oldHidden="1">
    <formula>'на 01.11.2016'!$A$1:$S$194</formula>
    <oldFormula>'на 01.11.2016'!$A$1:$P$194</oldFormula>
  </rdn>
  <rdn rId="0" localSheetId="1" customView="1" name="Z_BEA0FDBA_BB07_4C19_8BBD_5E57EE395C09_.wvu.PrintTitles" hidden="1" oldHidden="1">
    <formula>'на 01.11.2016'!$5:$8</formula>
    <oldFormula>'на 01.11.2016'!$5:$8</oldFormula>
  </rdn>
  <rdn rId="0" localSheetId="1" customView="1" name="Z_BEA0FDBA_BB07_4C19_8BBD_5E57EE395C09_.wvu.Cols" hidden="1" oldHidden="1">
    <formula>'на 01.11.2016'!$C:$E,'на 01.11.2016'!$M:$N</formula>
    <oldFormula>'на 01.11.2016'!$C:$E,'на 01.11.2016'!$M:$N</oldFormula>
  </rdn>
  <rdn rId="0" localSheetId="1" customView="1" name="Z_BEA0FDBA_BB07_4C19_8BBD_5E57EE395C09_.wvu.FilterData" hidden="1" oldHidden="1">
    <formula>'на 01.11.2016'!$A$7:$P$401</formula>
    <oldFormula>'на 01.11.2016'!$A$7:$P$401</oldFormula>
  </rdn>
  <rcv guid="{BEA0FDBA-BB07-4C19-8BBD-5E57EE395C09}"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52" sId="1" ref="R1:R1048576" action="deleteCol">
    <undo index="0" exp="area" ref3D="1" dr="$A$5:$XFD$8" dn="Заголовки_для_печати" sId="1"/>
    <undo index="0" exp="area" ref3D="1" dr="$A$5:$XFD$7" dn="Z_F2110B0B_AAE7_42F0_B553_C360E9249AD4_.wvu.PrintTitles" sId="1"/>
    <undo index="4" exp="area" ref3D="1" dr="$Q$1:$BU$1048576" dn="Z_F2110B0B_AAE7_42F0_B553_C360E9249AD4_.wvu.Cols" sId="1"/>
    <undo index="0" exp="area" ref3D="1" dr="$A$5:$XFD$7" dn="Z_D7BC8E82_4392_4806_9DAE_D94253790B9C_.wvu.PrintTitles" sId="1"/>
    <undo index="4" exp="area" ref3D="1" dr="$Q$1:$BU$1048576" dn="Z_D7BC8E82_4392_4806_9DAE_D94253790B9C_.wvu.Cols" sId="1"/>
    <undo index="0" exp="area" ref3D="1" dr="$A$5:$XFD$8" dn="Z_D20DFCFE_63F9_4265_B37B_4F36C46DF159_.wvu.PrintTitles" sId="1"/>
    <undo index="0" exp="area" ref3D="1" dr="$A$5:$XFD$8" dn="Z_BEA0FDBA_BB07_4C19_8BBD_5E57EE395C09_.wvu.PrintTitles" sId="1"/>
    <undo index="0" exp="area" ref3D="1" dr="$A$5:$XFD$7" dn="Z_A6B98527_7CBF_4E4D_BDEA_9334A3EB779F_.wvu.PrintTitles" sId="1"/>
    <undo index="4" exp="area" ref3D="1" dr="$Q$1:$BU$1048576" dn="Z_A6B98527_7CBF_4E4D_BDEA_9334A3EB779F_.wvu.Cols" sId="1"/>
    <undo index="0" exp="area" ref3D="1" dr="$A$5:$XFD$8" dn="Z_A0A3CD9B_2436_40D7_91DB_589A95FBBF00_.wvu.PrintTitles" sId="1"/>
    <undo index="0" exp="area" ref3D="1" dr="$A$5:$XFD$8" dn="Z_9FA29541_62F4_4CED_BF33_19F6BA57578F_.wvu.PrintTitles" sId="1"/>
    <undo index="0" exp="area" ref3D="1" dr="$A$5:$XFD$8" dn="Z_9E943B7D_D4C7_443F_BC4C_8AB90546D8A5_.wvu.PrintTitles" sId="1"/>
    <undo index="0" exp="area" ref3D="1" dr="$A$64:$XFD$66" dn="Z_998B8119_4FF3_4A16_838D_539C6AE34D55_.wvu.Rows" sId="1"/>
    <undo index="0" exp="area" ref3D="1" dr="$A$5:$XFD$8" dn="Z_998B8119_4FF3_4A16_838D_539C6AE34D55_.wvu.PrintTitles" sId="1"/>
    <undo index="0" exp="area" ref3D="1" dr="$A$5:$XFD$8" dn="Z_7B245AB0_C2AF_4822_BFC4_2399F85856C1_.wvu.PrintTitles" sId="1"/>
    <undo index="0" exp="area" ref3D="1" dr="$A$5:$XFD$8" dn="Z_67ADFAE6_A9AF_44D7_8539_93CD0F6B7849_.wvu.PrintTitles" sId="1"/>
    <undo index="0" exp="area" ref3D="1" dr="$A$5:$XFD$8" dn="Z_649E5CE3_4976_49D9_83DA_4E57FFC714BF_.wvu.PrintTitles" sId="1"/>
    <undo index="0" exp="area" ref3D="1" dr="$A$5:$XFD$8" dn="Z_5FB953A5_71FF_4056_AF98_C9D06FF0EDF3_.wvu.PrintTitles" sId="1"/>
    <undo index="0" exp="area" ref3D="1" dr="$A$5:$XFD$8" dn="Z_539CB3DF_9B66_4BE7_9074_8CE0405EB8A6_.wvu.PrintTitles" sId="1"/>
    <undo index="0" exp="area" ref3D="1" dr="$A$5:$XFD$8" dn="Z_45DE1976_7F07_4EB4_8A9C_FB72D060BEFA_.wvu.PrintTitles" sId="1"/>
    <undo index="0" exp="area" ref3D="1" dr="$A$5:$XFD$8" dn="Z_37F8CE32_8CE8_4D95_9C0E_63112E6EFFE9_.wvu.PrintTitles" sId="1"/>
    <rfmt sheetId="1" xfDxf="1" sqref="R1:R1048576" start="0" length="0">
      <dxf>
        <font>
          <sz val="20"/>
        </font>
        <alignment horizontal="left" vertical="center" wrapText="1" readingOrder="0"/>
      </dxf>
    </rfmt>
    <rfmt sheetId="1" sqref="R4" start="0" length="0">
      <dxf/>
    </rfmt>
    <rfmt sheetId="1" sqref="R8" start="0" length="0">
      <dxf>
        <font>
          <i/>
          <sz val="20"/>
        </font>
      </dxf>
    </rfmt>
    <rcc rId="0" sId="1" dxf="1">
      <nc r="R9">
        <f>N15+N21+N29+N36+N37+N43+N49+N55+N61+N62+N63+N144+N151+N158+N164+N170+N176+N177+N183+N184+N190+N191+N192+N193+N194</f>
      </nc>
      <ndxf>
        <font>
          <b/>
          <sz val="20"/>
        </font>
        <numFmt numFmtId="4" formatCode="#,##0.00"/>
      </ndxf>
    </rcc>
    <rcc rId="0" sId="1" dxf="1">
      <nc r="R10">
        <f>O10-Q10</f>
      </nc>
      <ndxf>
        <font>
          <b/>
          <sz val="20"/>
        </font>
        <numFmt numFmtId="4" formatCode="#,##0.00"/>
      </ndxf>
    </rcc>
    <rcc rId="0" sId="1" dxf="1">
      <nc r="R11">
        <f>O11-Q11</f>
      </nc>
      <ndxf>
        <font>
          <b/>
          <sz val="20"/>
        </font>
        <numFmt numFmtId="4" formatCode="#,##0.00"/>
      </ndxf>
    </rcc>
    <rcc rId="0" sId="1" dxf="1">
      <nc r="R12">
        <f>O12-Q12</f>
      </nc>
      <ndxf>
        <font>
          <b/>
          <sz val="20"/>
        </font>
        <numFmt numFmtId="4" formatCode="#,##0.00"/>
      </ndxf>
    </rcc>
    <rcc rId="0" sId="1" dxf="1">
      <nc r="R13">
        <f>O13-Q13</f>
      </nc>
      <ndxf>
        <font>
          <b/>
          <sz val="20"/>
        </font>
        <numFmt numFmtId="4" formatCode="#,##0.00"/>
      </ndxf>
    </rcc>
    <rcc rId="0" sId="1" dxf="1">
      <nc r="R14">
        <f>O14-Q14</f>
      </nc>
      <ndxf>
        <font>
          <b/>
          <sz val="20"/>
        </font>
        <numFmt numFmtId="4" formatCode="#,##0.00"/>
      </ndxf>
    </rcc>
    <rcc rId="0" sId="1" dxf="1">
      <nc r="R15">
        <f>O15-Q15</f>
      </nc>
      <ndxf>
        <font>
          <b/>
          <sz val="20"/>
        </font>
        <numFmt numFmtId="4" formatCode="#,##0.00"/>
      </ndxf>
    </rcc>
    <rcc rId="0" sId="1" dxf="1">
      <nc r="R16">
        <f>O16-Q16</f>
      </nc>
      <ndxf>
        <font>
          <b/>
          <sz val="20"/>
        </font>
        <numFmt numFmtId="4" formatCode="#,##0.00"/>
      </ndxf>
    </rcc>
    <rcc rId="0" sId="1" dxf="1">
      <nc r="R17">
        <f>O17-Q17</f>
      </nc>
      <ndxf>
        <font>
          <b/>
          <sz val="20"/>
        </font>
        <numFmt numFmtId="4" formatCode="#,##0.00"/>
      </ndxf>
    </rcc>
    <rcc rId="0" sId="1" dxf="1">
      <nc r="R18">
        <f>O18-Q18</f>
      </nc>
      <ndxf>
        <font>
          <b/>
          <sz val="20"/>
        </font>
        <numFmt numFmtId="4" formatCode="#,##0.00"/>
      </ndxf>
    </rcc>
    <rcc rId="0" sId="1" dxf="1">
      <nc r="R19">
        <f>O19-Q19</f>
      </nc>
      <ndxf>
        <font>
          <b/>
          <sz val="20"/>
        </font>
        <numFmt numFmtId="4" formatCode="#,##0.00"/>
      </ndxf>
    </rcc>
    <rcc rId="0" sId="1" dxf="1">
      <nc r="R20">
        <f>O20-Q20</f>
      </nc>
      <ndxf>
        <font>
          <b/>
          <sz val="20"/>
        </font>
        <numFmt numFmtId="4" formatCode="#,##0.00"/>
      </ndxf>
    </rcc>
    <rcc rId="0" sId="1" dxf="1">
      <nc r="R21">
        <f>O21-Q21</f>
      </nc>
      <ndxf>
        <font>
          <b/>
          <sz val="20"/>
        </font>
        <numFmt numFmtId="4" formatCode="#,##0.00"/>
      </ndxf>
    </rcc>
    <rcc rId="0" sId="1" dxf="1">
      <nc r="R22">
        <f>O22-Q22</f>
      </nc>
      <ndxf>
        <font>
          <b/>
          <sz val="20"/>
        </font>
        <numFmt numFmtId="4" formatCode="#,##0.00"/>
      </ndxf>
    </rcc>
    <rcc rId="0" sId="1" dxf="1">
      <nc r="R23">
        <f>O23-Q23</f>
      </nc>
      <ndxf>
        <font>
          <b/>
          <sz val="20"/>
        </font>
        <numFmt numFmtId="4" formatCode="#,##0.00"/>
      </ndxf>
    </rcc>
    <rcc rId="0" sId="1" dxf="1">
      <nc r="R24">
        <f>O24-Q24</f>
      </nc>
      <ndxf>
        <font>
          <b/>
          <sz val="20"/>
        </font>
        <numFmt numFmtId="4" formatCode="#,##0.00"/>
      </ndxf>
    </rcc>
    <rcc rId="0" sId="1" dxf="1">
      <nc r="R25">
        <f>O25-Q25</f>
      </nc>
      <ndxf>
        <font>
          <b/>
          <sz val="20"/>
        </font>
        <numFmt numFmtId="4" formatCode="#,##0.00"/>
      </ndxf>
    </rcc>
    <rcc rId="0" sId="1" dxf="1">
      <nc r="R26">
        <f>O26-Q26</f>
      </nc>
      <ndxf>
        <font>
          <b/>
          <sz val="20"/>
        </font>
        <numFmt numFmtId="4" formatCode="#,##0.00"/>
      </ndxf>
    </rcc>
    <rcc rId="0" sId="1" dxf="1">
      <nc r="R27">
        <f>O27-Q27</f>
      </nc>
      <ndxf>
        <font>
          <b/>
          <sz val="20"/>
        </font>
        <numFmt numFmtId="4" formatCode="#,##0.00"/>
      </ndxf>
    </rcc>
    <rcc rId="0" sId="1" dxf="1">
      <nc r="R28">
        <f>O28-Q28</f>
      </nc>
      <ndxf>
        <font>
          <b/>
          <sz val="20"/>
        </font>
        <numFmt numFmtId="4" formatCode="#,##0.00"/>
      </ndxf>
    </rcc>
    <rcc rId="0" sId="1" dxf="1">
      <nc r="R29">
        <f>O29-Q29</f>
      </nc>
      <ndxf>
        <font>
          <b/>
          <sz val="20"/>
        </font>
        <numFmt numFmtId="4" formatCode="#,##0.00"/>
      </ndxf>
    </rcc>
    <rcc rId="0" sId="1" dxf="1">
      <nc r="R30">
        <f>O30-Q30</f>
      </nc>
      <ndxf>
        <font>
          <b/>
          <sz val="20"/>
        </font>
        <numFmt numFmtId="4" formatCode="#,##0.00"/>
      </ndxf>
    </rcc>
    <rcc rId="0" sId="1" dxf="1">
      <nc r="R31">
        <f>O31-Q31</f>
      </nc>
      <ndxf>
        <font>
          <b/>
          <sz val="20"/>
        </font>
        <numFmt numFmtId="4" formatCode="#,##0.00"/>
      </ndxf>
    </rcc>
    <rcc rId="0" sId="1" dxf="1">
      <nc r="R32">
        <f>O32-Q32</f>
      </nc>
      <ndxf>
        <font>
          <b/>
          <sz val="20"/>
        </font>
        <numFmt numFmtId="4" formatCode="#,##0.00"/>
      </ndxf>
    </rcc>
    <rcc rId="0" sId="1" dxf="1">
      <nc r="R33">
        <f>O33-Q33</f>
      </nc>
      <ndxf>
        <font>
          <b/>
          <sz val="20"/>
        </font>
        <numFmt numFmtId="4" formatCode="#,##0.00"/>
      </ndxf>
    </rcc>
    <rcc rId="0" sId="1" dxf="1">
      <nc r="R34">
        <f>O34-Q34</f>
      </nc>
      <ndxf>
        <font>
          <b/>
          <sz val="20"/>
        </font>
        <numFmt numFmtId="4" formatCode="#,##0.00"/>
      </ndxf>
    </rcc>
    <rcc rId="0" sId="1" dxf="1">
      <nc r="R35">
        <f>O35-Q35</f>
      </nc>
      <ndxf>
        <font>
          <b/>
          <sz val="20"/>
        </font>
        <numFmt numFmtId="4" formatCode="#,##0.00"/>
      </ndxf>
    </rcc>
    <rcc rId="0" sId="1" dxf="1">
      <nc r="R36">
        <f>O36-Q36</f>
      </nc>
      <ndxf>
        <font>
          <b/>
          <sz val="20"/>
        </font>
        <numFmt numFmtId="4" formatCode="#,##0.00"/>
      </ndxf>
    </rcc>
    <rcc rId="0" sId="1" dxf="1">
      <nc r="R37">
        <f>O37-Q37</f>
      </nc>
      <ndxf>
        <font>
          <b/>
          <sz val="20"/>
        </font>
        <numFmt numFmtId="4" formatCode="#,##0.00"/>
      </ndxf>
    </rcc>
    <rcc rId="0" sId="1" dxf="1">
      <nc r="R38">
        <f>O38-Q38</f>
      </nc>
      <ndxf>
        <font>
          <b/>
          <sz val="20"/>
        </font>
        <numFmt numFmtId="4" formatCode="#,##0.00"/>
      </ndxf>
    </rcc>
    <rcc rId="0" sId="1" dxf="1">
      <nc r="R39">
        <f>O39-Q39</f>
      </nc>
      <ndxf>
        <font>
          <b/>
          <sz val="20"/>
        </font>
        <numFmt numFmtId="4" formatCode="#,##0.00"/>
      </ndxf>
    </rcc>
    <rcc rId="0" sId="1" dxf="1">
      <nc r="R40">
        <f>O40-Q40</f>
      </nc>
      <ndxf>
        <font>
          <b/>
          <sz val="20"/>
        </font>
        <numFmt numFmtId="4" formatCode="#,##0.00"/>
      </ndxf>
    </rcc>
    <rcc rId="0" sId="1" dxf="1">
      <nc r="R41">
        <f>O41-Q41</f>
      </nc>
      <ndxf>
        <font>
          <b/>
          <sz val="20"/>
        </font>
        <numFmt numFmtId="4" formatCode="#,##0.00"/>
      </ndxf>
    </rcc>
    <rcc rId="0" sId="1" dxf="1">
      <nc r="R42">
        <f>O42-Q42</f>
      </nc>
      <ndxf>
        <font>
          <b/>
          <sz val="20"/>
        </font>
        <numFmt numFmtId="4" formatCode="#,##0.00"/>
      </ndxf>
    </rcc>
    <rcc rId="0" sId="1" dxf="1">
      <nc r="R43">
        <f>O43-Q43</f>
      </nc>
      <ndxf>
        <font>
          <b/>
          <sz val="20"/>
        </font>
        <numFmt numFmtId="4" formatCode="#,##0.00"/>
      </ndxf>
    </rcc>
    <rcc rId="0" sId="1" dxf="1">
      <nc r="R44">
        <f>O44-Q44</f>
      </nc>
      <ndxf>
        <font>
          <b/>
          <sz val="20"/>
        </font>
        <numFmt numFmtId="4" formatCode="#,##0.00"/>
      </ndxf>
    </rcc>
    <rcc rId="0" sId="1" dxf="1">
      <nc r="R45">
        <f>O45-Q45</f>
      </nc>
      <ndxf>
        <font>
          <b/>
          <sz val="20"/>
        </font>
        <numFmt numFmtId="4" formatCode="#,##0.00"/>
      </ndxf>
    </rcc>
    <rcc rId="0" sId="1" dxf="1">
      <nc r="R46">
        <f>O46-Q46</f>
      </nc>
      <ndxf>
        <font>
          <b/>
          <sz val="20"/>
        </font>
        <numFmt numFmtId="4" formatCode="#,##0.00"/>
      </ndxf>
    </rcc>
    <rcc rId="0" sId="1" dxf="1">
      <nc r="R47">
        <f>O47-Q47</f>
      </nc>
      <ndxf>
        <font>
          <b/>
          <sz val="20"/>
        </font>
        <numFmt numFmtId="4" formatCode="#,##0.00"/>
      </ndxf>
    </rcc>
    <rcc rId="0" sId="1" dxf="1">
      <nc r="R48">
        <f>O48-Q48</f>
      </nc>
      <ndxf>
        <font>
          <b/>
          <sz val="20"/>
        </font>
        <numFmt numFmtId="4" formatCode="#,##0.00"/>
      </ndxf>
    </rcc>
    <rcc rId="0" sId="1" dxf="1">
      <nc r="R49">
        <f>O49-Q49</f>
      </nc>
      <ndxf>
        <font>
          <b/>
          <sz val="20"/>
        </font>
        <numFmt numFmtId="4" formatCode="#,##0.00"/>
      </ndxf>
    </rcc>
    <rcc rId="0" sId="1" dxf="1">
      <nc r="R50">
        <f>O50-Q50</f>
      </nc>
      <ndxf>
        <font>
          <b/>
          <sz val="20"/>
        </font>
        <numFmt numFmtId="4" formatCode="#,##0.00"/>
      </ndxf>
    </rcc>
    <rcc rId="0" sId="1" dxf="1">
      <nc r="R51">
        <f>O51-Q51</f>
      </nc>
      <ndxf>
        <font>
          <b/>
          <sz val="20"/>
        </font>
        <numFmt numFmtId="4" formatCode="#,##0.00"/>
      </ndxf>
    </rcc>
    <rcc rId="0" sId="1" dxf="1">
      <nc r="R52">
        <f>O52-Q52</f>
      </nc>
      <ndxf>
        <font>
          <b/>
          <sz val="20"/>
        </font>
        <numFmt numFmtId="4" formatCode="#,##0.00"/>
      </ndxf>
    </rcc>
    <rcc rId="0" sId="1" dxf="1">
      <nc r="R53">
        <f>O53-Q53</f>
      </nc>
      <ndxf>
        <font>
          <b/>
          <sz val="20"/>
        </font>
        <numFmt numFmtId="4" formatCode="#,##0.00"/>
      </ndxf>
    </rcc>
    <rcc rId="0" sId="1" dxf="1">
      <nc r="R54">
        <f>O54-Q54</f>
      </nc>
      <ndxf>
        <font>
          <b/>
          <sz val="20"/>
        </font>
        <numFmt numFmtId="4" formatCode="#,##0.00"/>
      </ndxf>
    </rcc>
    <rcc rId="0" sId="1" dxf="1">
      <nc r="R55">
        <f>O55-Q55</f>
      </nc>
      <ndxf>
        <font>
          <b/>
          <sz val="20"/>
        </font>
        <numFmt numFmtId="4" formatCode="#,##0.00"/>
      </ndxf>
    </rcc>
    <rcc rId="0" sId="1" dxf="1">
      <nc r="R56">
        <f>O56-Q56</f>
      </nc>
      <ndxf>
        <font>
          <b/>
          <sz val="20"/>
        </font>
        <numFmt numFmtId="4" formatCode="#,##0.00"/>
      </ndxf>
    </rcc>
    <rcc rId="0" sId="1" dxf="1">
      <nc r="R57">
        <f>O57-Q57</f>
      </nc>
      <ndxf>
        <font>
          <b/>
          <sz val="20"/>
        </font>
        <numFmt numFmtId="4" formatCode="#,##0.00"/>
      </ndxf>
    </rcc>
    <rcc rId="0" sId="1" dxf="1">
      <nc r="R58">
        <f>O58-Q58</f>
      </nc>
      <ndxf>
        <font>
          <b/>
          <sz val="20"/>
        </font>
        <numFmt numFmtId="4" formatCode="#,##0.00"/>
      </ndxf>
    </rcc>
    <rcc rId="0" sId="1" dxf="1">
      <nc r="R59">
        <f>O59-Q59</f>
      </nc>
      <ndxf>
        <font>
          <b/>
          <sz val="20"/>
        </font>
        <numFmt numFmtId="4" formatCode="#,##0.00"/>
      </ndxf>
    </rcc>
    <rcc rId="0" sId="1" dxf="1">
      <nc r="R60">
        <f>O60-Q60</f>
      </nc>
      <ndxf>
        <font>
          <b/>
          <sz val="20"/>
        </font>
        <numFmt numFmtId="4" formatCode="#,##0.00"/>
      </ndxf>
    </rcc>
    <rcc rId="0" sId="1" dxf="1">
      <nc r="R61">
        <f>O61-Q61</f>
      </nc>
      <ndxf>
        <font>
          <b/>
          <sz val="20"/>
        </font>
        <numFmt numFmtId="4" formatCode="#,##0.00"/>
      </ndxf>
    </rcc>
    <rcc rId="0" sId="1" dxf="1">
      <nc r="R62">
        <f>O62-Q62</f>
      </nc>
      <ndxf>
        <font>
          <b/>
          <sz val="20"/>
        </font>
        <numFmt numFmtId="4" formatCode="#,##0.00"/>
      </ndxf>
    </rcc>
    <rcc rId="0" sId="1" dxf="1">
      <nc r="R63">
        <f>O63-Q63</f>
      </nc>
      <ndxf>
        <font>
          <b/>
          <sz val="20"/>
        </font>
        <numFmt numFmtId="4" formatCode="#,##0.00"/>
      </ndxf>
    </rcc>
    <rcc rId="0" sId="1" dxf="1">
      <nc r="R64">
        <f>O64-Q64</f>
      </nc>
      <ndxf>
        <font>
          <b/>
          <sz val="20"/>
        </font>
        <numFmt numFmtId="4" formatCode="#,##0.00"/>
      </ndxf>
    </rcc>
    <rcc rId="0" sId="1" dxf="1">
      <nc r="R65">
        <f>O65-Q65</f>
      </nc>
      <ndxf>
        <font>
          <b/>
          <sz val="20"/>
        </font>
        <numFmt numFmtId="4" formatCode="#,##0.00"/>
      </ndxf>
    </rcc>
    <rcc rId="0" sId="1" dxf="1">
      <nc r="R66">
        <f>O66-Q66</f>
      </nc>
      <ndxf>
        <font>
          <b/>
          <sz val="20"/>
        </font>
        <numFmt numFmtId="4" formatCode="#,##0.00"/>
      </ndxf>
    </rcc>
    <rcc rId="0" sId="1" dxf="1">
      <nc r="R67">
        <f>O67-Q67</f>
      </nc>
      <ndxf>
        <font>
          <b/>
          <sz val="20"/>
        </font>
        <numFmt numFmtId="4" formatCode="#,##0.00"/>
      </ndxf>
    </rcc>
    <rcc rId="0" sId="1" dxf="1">
      <nc r="R68">
        <f>O68-Q68</f>
      </nc>
      <ndxf>
        <font>
          <b/>
          <sz val="20"/>
        </font>
        <numFmt numFmtId="4" formatCode="#,##0.00"/>
      </ndxf>
    </rcc>
    <rcc rId="0" sId="1" dxf="1">
      <nc r="R69">
        <f>O69-Q69</f>
      </nc>
      <ndxf>
        <font>
          <b/>
          <sz val="20"/>
        </font>
        <numFmt numFmtId="4" formatCode="#,##0.00"/>
      </ndxf>
    </rcc>
    <rcc rId="0" sId="1" dxf="1">
      <nc r="R70">
        <f>O70-Q70</f>
      </nc>
      <ndxf>
        <font>
          <b/>
          <sz val="20"/>
        </font>
        <numFmt numFmtId="4" formatCode="#,##0.00"/>
      </ndxf>
    </rcc>
    <rcc rId="0" sId="1" dxf="1">
      <nc r="R71">
        <f>O71-Q71</f>
      </nc>
      <ndxf>
        <font>
          <b/>
          <sz val="20"/>
        </font>
        <numFmt numFmtId="4" formatCode="#,##0.00"/>
      </ndxf>
    </rcc>
    <rcc rId="0" sId="1" dxf="1">
      <nc r="R72">
        <f>O72-Q72</f>
      </nc>
      <ndxf>
        <font>
          <b/>
          <sz val="20"/>
        </font>
        <numFmt numFmtId="4" formatCode="#,##0.00"/>
      </ndxf>
    </rcc>
    <rcc rId="0" sId="1" dxf="1">
      <nc r="R73">
        <f>O73-Q73</f>
      </nc>
      <ndxf>
        <font>
          <b/>
          <sz val="20"/>
        </font>
        <numFmt numFmtId="4" formatCode="#,##0.00"/>
      </ndxf>
    </rcc>
    <rcc rId="0" sId="1" dxf="1">
      <nc r="R74">
        <f>O74-Q74</f>
      </nc>
      <ndxf>
        <font>
          <b/>
          <sz val="20"/>
        </font>
        <numFmt numFmtId="4" formatCode="#,##0.00"/>
      </ndxf>
    </rcc>
    <rcc rId="0" sId="1" dxf="1">
      <nc r="R75">
        <f>O75-Q75</f>
      </nc>
      <ndxf>
        <font>
          <b/>
          <sz val="20"/>
        </font>
        <numFmt numFmtId="4" formatCode="#,##0.00"/>
      </ndxf>
    </rcc>
    <rcc rId="0" sId="1" dxf="1">
      <nc r="R76">
        <f>O76-Q76</f>
      </nc>
      <ndxf>
        <font>
          <b/>
          <sz val="20"/>
        </font>
        <numFmt numFmtId="4" formatCode="#,##0.00"/>
      </ndxf>
    </rcc>
    <rcc rId="0" sId="1" dxf="1">
      <nc r="R77">
        <f>O77-Q77</f>
      </nc>
      <ndxf>
        <font>
          <b/>
          <sz val="20"/>
        </font>
        <numFmt numFmtId="4" formatCode="#,##0.00"/>
      </ndxf>
    </rcc>
    <rcc rId="0" sId="1" dxf="1">
      <nc r="R78">
        <f>O78-Q78</f>
      </nc>
      <ndxf>
        <font>
          <b/>
          <sz val="20"/>
        </font>
        <numFmt numFmtId="4" formatCode="#,##0.00"/>
      </ndxf>
    </rcc>
    <rcc rId="0" sId="1" dxf="1">
      <nc r="R79">
        <f>O79-Q79</f>
      </nc>
      <ndxf>
        <font>
          <b/>
          <sz val="20"/>
        </font>
        <numFmt numFmtId="4" formatCode="#,##0.00"/>
      </ndxf>
    </rcc>
    <rcc rId="0" sId="1" dxf="1">
      <nc r="R80">
        <f>O80-Q80</f>
      </nc>
      <ndxf>
        <font>
          <b/>
          <sz val="20"/>
        </font>
        <numFmt numFmtId="4" formatCode="#,##0.00"/>
      </ndxf>
    </rcc>
    <rcc rId="0" sId="1" dxf="1">
      <nc r="R81">
        <f>O81-Q81</f>
      </nc>
      <ndxf>
        <font>
          <b/>
          <sz val="20"/>
        </font>
        <numFmt numFmtId="4" formatCode="#,##0.00"/>
      </ndxf>
    </rcc>
    <rcc rId="0" sId="1" dxf="1">
      <nc r="R82">
        <f>O82-Q82</f>
      </nc>
      <ndxf>
        <font>
          <b/>
          <sz val="20"/>
        </font>
        <numFmt numFmtId="4" formatCode="#,##0.00"/>
      </ndxf>
    </rcc>
    <rcc rId="0" sId="1" dxf="1">
      <nc r="R83">
        <f>O83-Q83</f>
      </nc>
      <ndxf>
        <font>
          <b/>
          <sz val="20"/>
        </font>
        <numFmt numFmtId="4" formatCode="#,##0.00"/>
      </ndxf>
    </rcc>
    <rcc rId="0" sId="1" dxf="1">
      <nc r="R84">
        <f>O84-Q84</f>
      </nc>
      <ndxf>
        <font>
          <b/>
          <sz val="20"/>
        </font>
        <numFmt numFmtId="4" formatCode="#,##0.00"/>
      </ndxf>
    </rcc>
    <rcc rId="0" sId="1" dxf="1">
      <nc r="R85">
        <f>O85-Q85</f>
      </nc>
      <ndxf>
        <font>
          <b/>
          <sz val="20"/>
        </font>
        <numFmt numFmtId="4" formatCode="#,##0.00"/>
      </ndxf>
    </rcc>
    <rcc rId="0" sId="1" dxf="1">
      <nc r="R86">
        <f>O86-Q86</f>
      </nc>
      <ndxf>
        <font>
          <b/>
          <sz val="20"/>
        </font>
        <numFmt numFmtId="4" formatCode="#,##0.00"/>
      </ndxf>
    </rcc>
    <rcc rId="0" sId="1" dxf="1">
      <nc r="R87">
        <f>O87-Q87</f>
      </nc>
      <ndxf>
        <font>
          <b/>
          <sz val="20"/>
        </font>
        <numFmt numFmtId="4" formatCode="#,##0.00"/>
      </ndxf>
    </rcc>
    <rcc rId="0" sId="1" dxf="1">
      <nc r="R88">
        <f>O88-Q88</f>
      </nc>
      <ndxf>
        <font>
          <b/>
          <sz val="20"/>
        </font>
        <numFmt numFmtId="4" formatCode="#,##0.00"/>
      </ndxf>
    </rcc>
    <rcc rId="0" sId="1" dxf="1">
      <nc r="R89">
        <f>O89-Q89</f>
      </nc>
      <ndxf>
        <font>
          <b/>
          <sz val="20"/>
        </font>
        <numFmt numFmtId="4" formatCode="#,##0.00"/>
      </ndxf>
    </rcc>
    <rcc rId="0" sId="1" dxf="1">
      <nc r="R90">
        <f>O90-Q90</f>
      </nc>
      <ndxf>
        <font>
          <b/>
          <sz val="20"/>
        </font>
        <numFmt numFmtId="4" formatCode="#,##0.00"/>
      </ndxf>
    </rcc>
    <rcc rId="0" sId="1" dxf="1">
      <nc r="R91">
        <f>O91-Q91</f>
      </nc>
      <ndxf>
        <font>
          <b/>
          <sz val="20"/>
        </font>
        <numFmt numFmtId="4" formatCode="#,##0.00"/>
      </ndxf>
    </rcc>
    <rcc rId="0" sId="1" dxf="1">
      <nc r="R92">
        <f>O92-Q92</f>
      </nc>
      <ndxf>
        <font>
          <b/>
          <sz val="20"/>
        </font>
        <numFmt numFmtId="4" formatCode="#,##0.00"/>
      </ndxf>
    </rcc>
    <rcc rId="0" sId="1" dxf="1">
      <nc r="R93">
        <f>O93-Q93</f>
      </nc>
      <ndxf>
        <font>
          <b/>
          <sz val="20"/>
        </font>
        <numFmt numFmtId="4" formatCode="#,##0.00"/>
      </ndxf>
    </rcc>
    <rcc rId="0" sId="1" dxf="1">
      <nc r="R94">
        <f>O94-Q94</f>
      </nc>
      <ndxf>
        <font>
          <b/>
          <sz val="20"/>
        </font>
        <numFmt numFmtId="4" formatCode="#,##0.00"/>
      </ndxf>
    </rcc>
    <rcc rId="0" sId="1" dxf="1">
      <nc r="R95">
        <f>O95-Q95</f>
      </nc>
      <ndxf>
        <font>
          <b/>
          <sz val="20"/>
        </font>
        <numFmt numFmtId="4" formatCode="#,##0.00"/>
      </ndxf>
    </rcc>
    <rcc rId="0" sId="1" dxf="1">
      <nc r="R96">
        <f>O96-Q96</f>
      </nc>
      <ndxf>
        <font>
          <b/>
          <sz val="20"/>
        </font>
        <numFmt numFmtId="4" formatCode="#,##0.00"/>
      </ndxf>
    </rcc>
    <rcc rId="0" sId="1" dxf="1">
      <nc r="R97">
        <f>O97-Q97</f>
      </nc>
      <ndxf>
        <font>
          <b/>
          <sz val="20"/>
        </font>
        <numFmt numFmtId="4" formatCode="#,##0.00"/>
      </ndxf>
    </rcc>
    <rcc rId="0" sId="1" dxf="1">
      <nc r="R98">
        <f>O98-Q98</f>
      </nc>
      <ndxf>
        <font>
          <b/>
          <sz val="20"/>
        </font>
        <numFmt numFmtId="4" formatCode="#,##0.00"/>
      </ndxf>
    </rcc>
    <rcc rId="0" sId="1" dxf="1">
      <nc r="R99">
        <f>O99-Q99</f>
      </nc>
      <ndxf>
        <font>
          <b/>
          <sz val="20"/>
        </font>
        <numFmt numFmtId="4" formatCode="#,##0.00"/>
      </ndxf>
    </rcc>
    <rcc rId="0" sId="1" dxf="1">
      <nc r="R100">
        <f>O100-Q100</f>
      </nc>
      <ndxf>
        <font>
          <b/>
          <sz val="20"/>
        </font>
        <numFmt numFmtId="4" formatCode="#,##0.00"/>
      </ndxf>
    </rcc>
    <rcc rId="0" sId="1" dxf="1">
      <nc r="R101">
        <f>O101-Q101</f>
      </nc>
      <ndxf>
        <font>
          <b/>
          <sz val="20"/>
        </font>
        <numFmt numFmtId="4" formatCode="#,##0.00"/>
      </ndxf>
    </rcc>
    <rcc rId="0" sId="1" dxf="1">
      <nc r="R102">
        <f>O102-Q102</f>
      </nc>
      <ndxf>
        <font>
          <b/>
          <sz val="20"/>
        </font>
        <numFmt numFmtId="4" formatCode="#,##0.00"/>
      </ndxf>
    </rcc>
    <rcc rId="0" sId="1" dxf="1">
      <nc r="R103">
        <f>O103-Q103</f>
      </nc>
      <ndxf>
        <font>
          <b/>
          <sz val="20"/>
        </font>
        <numFmt numFmtId="4" formatCode="#,##0.00"/>
      </ndxf>
    </rcc>
    <rcc rId="0" sId="1" dxf="1">
      <nc r="R104">
        <f>O104-Q104</f>
      </nc>
      <ndxf>
        <font>
          <b/>
          <sz val="20"/>
        </font>
        <numFmt numFmtId="4" formatCode="#,##0.00"/>
      </ndxf>
    </rcc>
    <rcc rId="0" sId="1" dxf="1">
      <nc r="R105">
        <f>O105-Q105</f>
      </nc>
      <ndxf>
        <font>
          <b/>
          <sz val="20"/>
        </font>
        <numFmt numFmtId="4" formatCode="#,##0.00"/>
      </ndxf>
    </rcc>
    <rcc rId="0" sId="1" dxf="1">
      <nc r="R106">
        <f>O106-Q106</f>
      </nc>
      <ndxf>
        <font>
          <b/>
          <sz val="20"/>
        </font>
        <numFmt numFmtId="4" formatCode="#,##0.00"/>
      </ndxf>
    </rcc>
    <rcc rId="0" sId="1" dxf="1">
      <nc r="R107">
        <f>O107-Q107</f>
      </nc>
      <ndxf>
        <font>
          <b/>
          <sz val="20"/>
        </font>
        <numFmt numFmtId="4" formatCode="#,##0.00"/>
      </ndxf>
    </rcc>
    <rcc rId="0" sId="1" dxf="1">
      <nc r="R108">
        <f>O108-Q108</f>
      </nc>
      <ndxf>
        <font>
          <b/>
          <sz val="20"/>
        </font>
        <numFmt numFmtId="4" formatCode="#,##0.00"/>
      </ndxf>
    </rcc>
    <rcc rId="0" sId="1" dxf="1">
      <nc r="R109">
        <f>O109-Q109</f>
      </nc>
      <ndxf>
        <font>
          <b/>
          <sz val="20"/>
        </font>
        <numFmt numFmtId="4" formatCode="#,##0.00"/>
      </ndxf>
    </rcc>
    <rcc rId="0" sId="1" dxf="1">
      <nc r="R110">
        <f>O110-Q110</f>
      </nc>
      <ndxf>
        <font>
          <b/>
          <sz val="20"/>
        </font>
        <numFmt numFmtId="4" formatCode="#,##0.00"/>
      </ndxf>
    </rcc>
    <rcc rId="0" sId="1" dxf="1">
      <nc r="R111">
        <f>O111-Q111</f>
      </nc>
      <ndxf>
        <font>
          <b/>
          <sz val="20"/>
        </font>
        <numFmt numFmtId="4" formatCode="#,##0.00"/>
      </ndxf>
    </rcc>
    <rcc rId="0" sId="1" dxf="1">
      <nc r="R112">
        <f>O112-Q112</f>
      </nc>
      <ndxf>
        <font>
          <b/>
          <sz val="20"/>
        </font>
        <numFmt numFmtId="4" formatCode="#,##0.00"/>
      </ndxf>
    </rcc>
    <rcc rId="0" sId="1" dxf="1">
      <nc r="R113">
        <f>O113-Q113</f>
      </nc>
      <ndxf>
        <font>
          <b/>
          <sz val="20"/>
        </font>
        <numFmt numFmtId="4" formatCode="#,##0.00"/>
      </ndxf>
    </rcc>
    <rcc rId="0" sId="1" dxf="1">
      <nc r="R114">
        <f>O114-Q114</f>
      </nc>
      <ndxf>
        <font>
          <b/>
          <sz val="20"/>
        </font>
        <numFmt numFmtId="4" formatCode="#,##0.00"/>
      </ndxf>
    </rcc>
    <rcc rId="0" sId="1" dxf="1">
      <nc r="R115">
        <f>O115-Q115</f>
      </nc>
      <ndxf>
        <font>
          <b/>
          <sz val="20"/>
        </font>
        <numFmt numFmtId="4" formatCode="#,##0.00"/>
      </ndxf>
    </rcc>
    <rcc rId="0" sId="1" dxf="1">
      <nc r="R116">
        <f>O116-Q116</f>
      </nc>
      <ndxf>
        <font>
          <b/>
          <sz val="20"/>
        </font>
        <numFmt numFmtId="4" formatCode="#,##0.00"/>
      </ndxf>
    </rcc>
    <rcc rId="0" sId="1" dxf="1">
      <nc r="R117">
        <f>O117-Q117</f>
      </nc>
      <ndxf>
        <font>
          <b/>
          <sz val="20"/>
        </font>
        <numFmt numFmtId="4" formatCode="#,##0.00"/>
      </ndxf>
    </rcc>
    <rcc rId="0" sId="1" dxf="1">
      <nc r="R118">
        <f>O118-Q118</f>
      </nc>
      <ndxf>
        <font>
          <b/>
          <sz val="20"/>
        </font>
        <numFmt numFmtId="4" formatCode="#,##0.00"/>
      </ndxf>
    </rcc>
    <rcc rId="0" sId="1" dxf="1">
      <nc r="R119">
        <f>O119-Q119</f>
      </nc>
      <ndxf>
        <font>
          <b/>
          <sz val="20"/>
        </font>
        <numFmt numFmtId="4" formatCode="#,##0.00"/>
      </ndxf>
    </rcc>
    <rcc rId="0" sId="1" dxf="1">
      <nc r="R120">
        <f>O120-Q120</f>
      </nc>
      <ndxf>
        <font>
          <b/>
          <sz val="20"/>
        </font>
        <numFmt numFmtId="4" formatCode="#,##0.00"/>
      </ndxf>
    </rcc>
    <rcc rId="0" sId="1" dxf="1">
      <nc r="R121">
        <f>O121-Q121</f>
      </nc>
      <ndxf>
        <font>
          <b/>
          <sz val="20"/>
        </font>
        <numFmt numFmtId="4" formatCode="#,##0.00"/>
      </ndxf>
    </rcc>
    <rcc rId="0" sId="1" dxf="1">
      <nc r="R122">
        <f>O122-Q122</f>
      </nc>
      <ndxf>
        <font>
          <b/>
          <sz val="20"/>
        </font>
        <numFmt numFmtId="4" formatCode="#,##0.00"/>
      </ndxf>
    </rcc>
    <rcc rId="0" sId="1" dxf="1">
      <nc r="R123">
        <f>O123-Q123</f>
      </nc>
      <ndxf>
        <font>
          <b/>
          <sz val="20"/>
        </font>
        <numFmt numFmtId="4" formatCode="#,##0.00"/>
      </ndxf>
    </rcc>
    <rcc rId="0" sId="1" dxf="1">
      <nc r="R124">
        <f>O124-Q124</f>
      </nc>
      <ndxf>
        <font>
          <b/>
          <sz val="20"/>
        </font>
        <numFmt numFmtId="4" formatCode="#,##0.00"/>
      </ndxf>
    </rcc>
    <rcc rId="0" sId="1" dxf="1">
      <nc r="R125">
        <f>O125-Q125</f>
      </nc>
      <ndxf>
        <font>
          <b/>
          <sz val="20"/>
        </font>
        <numFmt numFmtId="4" formatCode="#,##0.00"/>
      </ndxf>
    </rcc>
    <rcc rId="0" sId="1" dxf="1">
      <nc r="R126">
        <f>O126-Q126</f>
      </nc>
      <ndxf>
        <font>
          <b/>
          <sz val="20"/>
        </font>
        <numFmt numFmtId="4" formatCode="#,##0.00"/>
      </ndxf>
    </rcc>
    <rcc rId="0" sId="1" dxf="1">
      <nc r="R127">
        <f>O127-Q127</f>
      </nc>
      <ndxf>
        <font>
          <b/>
          <sz val="20"/>
        </font>
        <numFmt numFmtId="4" formatCode="#,##0.00"/>
      </ndxf>
    </rcc>
    <rcc rId="0" sId="1" dxf="1">
      <nc r="R128">
        <f>O128-Q128</f>
      </nc>
      <ndxf>
        <font>
          <b/>
          <sz val="20"/>
        </font>
        <numFmt numFmtId="4" formatCode="#,##0.00"/>
      </ndxf>
    </rcc>
    <rcc rId="0" sId="1" dxf="1">
      <nc r="R129">
        <f>O129-Q129</f>
      </nc>
      <ndxf>
        <font>
          <b/>
          <sz val="20"/>
        </font>
        <numFmt numFmtId="4" formatCode="#,##0.00"/>
      </ndxf>
    </rcc>
    <rcc rId="0" sId="1" dxf="1">
      <nc r="R130">
        <f>O130-Q130</f>
      </nc>
      <ndxf>
        <font>
          <b/>
          <sz val="20"/>
        </font>
        <numFmt numFmtId="4" formatCode="#,##0.00"/>
      </ndxf>
    </rcc>
    <rcc rId="0" sId="1" dxf="1">
      <nc r="R131">
        <f>O131-Q131</f>
      </nc>
      <ndxf>
        <font>
          <b/>
          <sz val="20"/>
        </font>
        <numFmt numFmtId="4" formatCode="#,##0.00"/>
      </ndxf>
    </rcc>
    <rcc rId="0" sId="1" dxf="1">
      <nc r="R132">
        <f>O132-Q132</f>
      </nc>
      <ndxf>
        <font>
          <b/>
          <sz val="20"/>
        </font>
        <numFmt numFmtId="4" formatCode="#,##0.00"/>
      </ndxf>
    </rcc>
    <rcc rId="0" sId="1" dxf="1">
      <nc r="R133">
        <f>O133-Q133</f>
      </nc>
      <ndxf>
        <font>
          <b/>
          <sz val="20"/>
        </font>
        <numFmt numFmtId="4" formatCode="#,##0.00"/>
      </ndxf>
    </rcc>
    <rcc rId="0" sId="1" dxf="1">
      <nc r="R134">
        <f>O134-Q134</f>
      </nc>
      <ndxf>
        <font>
          <b/>
          <sz val="20"/>
        </font>
        <numFmt numFmtId="4" formatCode="#,##0.00"/>
      </ndxf>
    </rcc>
    <rcc rId="0" sId="1" dxf="1">
      <nc r="R135">
        <f>O135-Q135</f>
      </nc>
      <ndxf>
        <font>
          <b/>
          <sz val="20"/>
        </font>
        <numFmt numFmtId="4" formatCode="#,##0.00"/>
      </ndxf>
    </rcc>
    <rcc rId="0" sId="1" dxf="1">
      <nc r="R136">
        <f>O136-Q136</f>
      </nc>
      <ndxf>
        <font>
          <b/>
          <sz val="20"/>
        </font>
        <numFmt numFmtId="4" formatCode="#,##0.00"/>
      </ndxf>
    </rcc>
    <rcc rId="0" sId="1" dxf="1">
      <nc r="R137">
        <f>O137-Q137</f>
      </nc>
      <ndxf>
        <font>
          <b/>
          <sz val="20"/>
        </font>
        <numFmt numFmtId="4" formatCode="#,##0.00"/>
      </ndxf>
    </rcc>
    <rcc rId="0" sId="1" dxf="1">
      <nc r="R138">
        <f>O138-Q138</f>
      </nc>
      <ndxf>
        <font>
          <b/>
          <sz val="20"/>
        </font>
        <numFmt numFmtId="4" formatCode="#,##0.00"/>
      </ndxf>
    </rcc>
    <rcc rId="0" sId="1" dxf="1">
      <nc r="R139">
        <f>O139-Q139</f>
      </nc>
      <ndxf>
        <font>
          <b/>
          <sz val="20"/>
        </font>
        <numFmt numFmtId="4" formatCode="#,##0.00"/>
      </ndxf>
    </rcc>
    <rcc rId="0" sId="1" dxf="1">
      <nc r="R140">
        <f>O140-Q140</f>
      </nc>
      <ndxf>
        <font>
          <b/>
          <sz val="20"/>
        </font>
        <numFmt numFmtId="4" formatCode="#,##0.00"/>
      </ndxf>
    </rcc>
    <rcc rId="0" sId="1" dxf="1">
      <nc r="R141">
        <f>O141-Q141</f>
      </nc>
      <ndxf>
        <font>
          <b/>
          <sz val="20"/>
        </font>
        <numFmt numFmtId="4" formatCode="#,##0.00"/>
      </ndxf>
    </rcc>
    <rcc rId="0" sId="1" dxf="1">
      <nc r="R142">
        <f>O142-Q142</f>
      </nc>
      <ndxf>
        <font>
          <b/>
          <sz val="20"/>
        </font>
        <numFmt numFmtId="4" formatCode="#,##0.00"/>
      </ndxf>
    </rcc>
    <rcc rId="0" sId="1" dxf="1">
      <nc r="R143">
        <f>O143-Q143</f>
      </nc>
      <ndxf>
        <font>
          <b/>
          <sz val="20"/>
        </font>
        <numFmt numFmtId="4" formatCode="#,##0.00"/>
      </ndxf>
    </rcc>
    <rcc rId="0" sId="1" dxf="1">
      <nc r="R144">
        <f>O144-Q144</f>
      </nc>
      <ndxf>
        <font>
          <b/>
          <sz val="20"/>
        </font>
        <numFmt numFmtId="4" formatCode="#,##0.00"/>
      </ndxf>
    </rcc>
    <rcc rId="0" sId="1" dxf="1">
      <nc r="R145">
        <f>O145-Q145</f>
      </nc>
      <ndxf>
        <font>
          <b/>
          <sz val="20"/>
        </font>
        <numFmt numFmtId="4" formatCode="#,##0.00"/>
      </ndxf>
    </rcc>
    <rcc rId="0" sId="1" dxf="1">
      <nc r="R146">
        <f>O146-Q146</f>
      </nc>
      <ndxf>
        <font>
          <b/>
          <sz val="20"/>
        </font>
        <numFmt numFmtId="4" formatCode="#,##0.00"/>
      </ndxf>
    </rcc>
    <rcc rId="0" sId="1" dxf="1">
      <nc r="R147">
        <f>O147-Q147</f>
      </nc>
      <ndxf>
        <font>
          <b/>
          <sz val="20"/>
        </font>
        <numFmt numFmtId="4" formatCode="#,##0.00"/>
      </ndxf>
    </rcc>
    <rcc rId="0" sId="1" dxf="1">
      <nc r="R148">
        <f>O148-Q148</f>
      </nc>
      <ndxf>
        <font>
          <b/>
          <sz val="20"/>
        </font>
        <numFmt numFmtId="4" formatCode="#,##0.00"/>
      </ndxf>
    </rcc>
    <rcc rId="0" sId="1" dxf="1">
      <nc r="R149">
        <f>O149-Q149</f>
      </nc>
      <ndxf>
        <font>
          <b/>
          <sz val="20"/>
        </font>
        <numFmt numFmtId="4" formatCode="#,##0.00"/>
      </ndxf>
    </rcc>
    <rcc rId="0" sId="1" dxf="1">
      <nc r="R150">
        <f>O150-Q150</f>
      </nc>
      <ndxf>
        <font>
          <b/>
          <sz val="20"/>
        </font>
        <numFmt numFmtId="4" formatCode="#,##0.00"/>
      </ndxf>
    </rcc>
    <rcc rId="0" sId="1" dxf="1">
      <nc r="R151">
        <f>O151-Q151</f>
      </nc>
      <ndxf>
        <font>
          <b/>
          <sz val="20"/>
        </font>
        <numFmt numFmtId="4" formatCode="#,##0.00"/>
      </ndxf>
    </rcc>
    <rcc rId="0" sId="1" dxf="1">
      <nc r="R152">
        <f>O152-Q152</f>
      </nc>
      <ndxf>
        <font>
          <b/>
          <sz val="20"/>
        </font>
        <numFmt numFmtId="4" formatCode="#,##0.00"/>
      </ndxf>
    </rcc>
    <rcc rId="0" sId="1" dxf="1">
      <nc r="R153">
        <f>O153-Q153</f>
      </nc>
      <ndxf>
        <font>
          <b/>
          <sz val="20"/>
        </font>
        <numFmt numFmtId="4" formatCode="#,##0.00"/>
      </ndxf>
    </rcc>
    <rcc rId="0" sId="1" dxf="1">
      <nc r="R154">
        <f>O154-Q154</f>
      </nc>
      <ndxf>
        <font>
          <b/>
          <sz val="20"/>
        </font>
        <numFmt numFmtId="4" formatCode="#,##0.00"/>
      </ndxf>
    </rcc>
    <rcc rId="0" sId="1" dxf="1">
      <nc r="R155">
        <f>O155-Q155</f>
      </nc>
      <ndxf>
        <font>
          <b/>
          <sz val="20"/>
        </font>
        <numFmt numFmtId="4" formatCode="#,##0.00"/>
      </ndxf>
    </rcc>
    <rcc rId="0" sId="1" dxf="1">
      <nc r="R156">
        <f>O156-Q156</f>
      </nc>
      <ndxf>
        <font>
          <b/>
          <sz val="20"/>
        </font>
        <numFmt numFmtId="4" formatCode="#,##0.00"/>
      </ndxf>
    </rcc>
    <rcc rId="0" sId="1" dxf="1">
      <nc r="R157">
        <f>O157-Q157</f>
      </nc>
      <ndxf>
        <font>
          <b/>
          <sz val="20"/>
        </font>
        <numFmt numFmtId="4" formatCode="#,##0.00"/>
      </ndxf>
    </rcc>
    <rcc rId="0" sId="1" dxf="1">
      <nc r="R158">
        <f>O158-Q158</f>
      </nc>
      <ndxf>
        <font>
          <b/>
          <sz val="20"/>
        </font>
        <numFmt numFmtId="4" formatCode="#,##0.00"/>
      </ndxf>
    </rcc>
    <rcc rId="0" sId="1" dxf="1">
      <nc r="R159">
        <f>O159-Q159</f>
      </nc>
      <ndxf>
        <font>
          <b/>
          <sz val="20"/>
        </font>
        <numFmt numFmtId="4" formatCode="#,##0.00"/>
      </ndxf>
    </rcc>
    <rcc rId="0" sId="1" dxf="1">
      <nc r="R160">
        <f>O160-Q160</f>
      </nc>
      <ndxf>
        <font>
          <b/>
          <sz val="20"/>
        </font>
        <numFmt numFmtId="4" formatCode="#,##0.00"/>
      </ndxf>
    </rcc>
    <rcc rId="0" sId="1" dxf="1">
      <nc r="R161">
        <f>O161-Q161</f>
      </nc>
      <ndxf>
        <font>
          <b/>
          <sz val="20"/>
        </font>
        <numFmt numFmtId="4" formatCode="#,##0.00"/>
      </ndxf>
    </rcc>
    <rcc rId="0" sId="1" dxf="1">
      <nc r="R162">
        <f>O162-Q162</f>
      </nc>
      <ndxf>
        <font>
          <b/>
          <sz val="20"/>
        </font>
        <numFmt numFmtId="4" formatCode="#,##0.00"/>
      </ndxf>
    </rcc>
    <rcc rId="0" sId="1" dxf="1">
      <nc r="R163">
        <f>O163-Q163</f>
      </nc>
      <ndxf>
        <font>
          <b/>
          <sz val="20"/>
        </font>
        <numFmt numFmtId="4" formatCode="#,##0.00"/>
      </ndxf>
    </rcc>
    <rcc rId="0" sId="1" dxf="1">
      <nc r="R164">
        <f>O164-Q164</f>
      </nc>
      <ndxf>
        <font>
          <b/>
          <sz val="20"/>
        </font>
        <numFmt numFmtId="4" formatCode="#,##0.00"/>
      </ndxf>
    </rcc>
    <rcc rId="0" sId="1" dxf="1">
      <nc r="R165">
        <f>O165-Q165</f>
      </nc>
      <ndxf>
        <font>
          <b/>
          <sz val="20"/>
        </font>
        <numFmt numFmtId="4" formatCode="#,##0.00"/>
      </ndxf>
    </rcc>
    <rcc rId="0" sId="1" dxf="1">
      <nc r="R166">
        <f>O166-Q166</f>
      </nc>
      <ndxf>
        <font>
          <b/>
          <sz val="20"/>
        </font>
        <numFmt numFmtId="4" formatCode="#,##0.00"/>
      </ndxf>
    </rcc>
    <rcc rId="0" sId="1" dxf="1">
      <nc r="R167">
        <f>O167-Q167</f>
      </nc>
      <ndxf>
        <font>
          <b/>
          <sz val="20"/>
        </font>
        <numFmt numFmtId="4" formatCode="#,##0.00"/>
      </ndxf>
    </rcc>
    <rcc rId="0" sId="1" dxf="1">
      <nc r="R168">
        <f>O168-Q168</f>
      </nc>
      <ndxf>
        <font>
          <b/>
          <sz val="20"/>
        </font>
        <numFmt numFmtId="4" formatCode="#,##0.00"/>
      </ndxf>
    </rcc>
    <rcc rId="0" sId="1" dxf="1">
      <nc r="R169">
        <f>O169-Q169</f>
      </nc>
      <ndxf>
        <font>
          <b/>
          <sz val="20"/>
        </font>
        <numFmt numFmtId="4" formatCode="#,##0.00"/>
      </ndxf>
    </rcc>
    <rcc rId="0" sId="1" dxf="1">
      <nc r="R170">
        <f>O170-Q170</f>
      </nc>
      <ndxf>
        <font>
          <b/>
          <sz val="20"/>
        </font>
        <numFmt numFmtId="4" formatCode="#,##0.00"/>
      </ndxf>
    </rcc>
    <rcc rId="0" sId="1" dxf="1">
      <nc r="R171">
        <f>O171-Q171</f>
      </nc>
      <ndxf>
        <font>
          <b/>
          <sz val="20"/>
        </font>
        <numFmt numFmtId="4" formatCode="#,##0.00"/>
      </ndxf>
    </rcc>
    <rcc rId="0" sId="1" dxf="1">
      <nc r="R172">
        <f>O172-Q172</f>
      </nc>
      <ndxf>
        <font>
          <b/>
          <sz val="20"/>
        </font>
        <numFmt numFmtId="4" formatCode="#,##0.00"/>
      </ndxf>
    </rcc>
    <rcc rId="0" sId="1" dxf="1">
      <nc r="R173">
        <f>O173-Q173</f>
      </nc>
      <ndxf>
        <font>
          <b/>
          <sz val="20"/>
        </font>
        <numFmt numFmtId="4" formatCode="#,##0.00"/>
      </ndxf>
    </rcc>
    <rcc rId="0" sId="1" dxf="1">
      <nc r="R174">
        <f>O174-Q174</f>
      </nc>
      <ndxf>
        <font>
          <b/>
          <sz val="20"/>
        </font>
        <numFmt numFmtId="4" formatCode="#,##0.00"/>
      </ndxf>
    </rcc>
    <rcc rId="0" sId="1" dxf="1">
      <nc r="R175">
        <f>O175-Q175</f>
      </nc>
      <ndxf>
        <font>
          <b/>
          <sz val="20"/>
        </font>
        <numFmt numFmtId="4" formatCode="#,##0.00"/>
      </ndxf>
    </rcc>
    <rcc rId="0" sId="1" dxf="1">
      <nc r="R176">
        <f>O176-Q176</f>
      </nc>
      <ndxf>
        <font>
          <b/>
          <sz val="20"/>
        </font>
        <numFmt numFmtId="4" formatCode="#,##0.00"/>
      </ndxf>
    </rcc>
    <rcc rId="0" sId="1" dxf="1">
      <nc r="R177">
        <f>O177-Q177</f>
      </nc>
      <ndxf>
        <font>
          <b/>
          <sz val="20"/>
        </font>
        <numFmt numFmtId="4" formatCode="#,##0.00"/>
      </ndxf>
    </rcc>
    <rcc rId="0" sId="1" dxf="1">
      <nc r="R178">
        <f>O178-Q178</f>
      </nc>
      <ndxf>
        <font>
          <b/>
          <sz val="20"/>
        </font>
        <numFmt numFmtId="4" formatCode="#,##0.00"/>
      </ndxf>
    </rcc>
    <rcc rId="0" sId="1" dxf="1">
      <nc r="R179">
        <f>O179-Q179</f>
      </nc>
      <ndxf>
        <font>
          <b/>
          <sz val="20"/>
        </font>
        <numFmt numFmtId="4" formatCode="#,##0.00"/>
      </ndxf>
    </rcc>
    <rcc rId="0" sId="1" dxf="1">
      <nc r="R180">
        <f>O180-Q180</f>
      </nc>
      <ndxf>
        <font>
          <b/>
          <sz val="20"/>
        </font>
        <numFmt numFmtId="4" formatCode="#,##0.00"/>
      </ndxf>
    </rcc>
    <rcc rId="0" sId="1" dxf="1">
      <nc r="R181">
        <f>O181-Q181</f>
      </nc>
      <ndxf>
        <font>
          <b/>
          <sz val="20"/>
        </font>
        <numFmt numFmtId="4" formatCode="#,##0.00"/>
      </ndxf>
    </rcc>
    <rcc rId="0" sId="1" dxf="1">
      <nc r="R182">
        <f>O182-Q182</f>
      </nc>
      <ndxf>
        <font>
          <b/>
          <sz val="20"/>
        </font>
        <numFmt numFmtId="4" formatCode="#,##0.00"/>
      </ndxf>
    </rcc>
    <rcc rId="0" sId="1" dxf="1">
      <nc r="R183">
        <f>O183-Q183</f>
      </nc>
      <ndxf>
        <font>
          <b/>
          <sz val="20"/>
        </font>
        <numFmt numFmtId="4" formatCode="#,##0.00"/>
      </ndxf>
    </rcc>
    <rcc rId="0" sId="1" dxf="1">
      <nc r="R184">
        <f>O184-Q184</f>
      </nc>
      <ndxf>
        <font>
          <b/>
          <sz val="20"/>
        </font>
        <numFmt numFmtId="4" formatCode="#,##0.00"/>
      </ndxf>
    </rcc>
    <rcc rId="0" sId="1" dxf="1">
      <nc r="R185">
        <f>O185-Q185</f>
      </nc>
      <ndxf>
        <font>
          <b/>
          <sz val="20"/>
        </font>
        <numFmt numFmtId="4" formatCode="#,##0.00"/>
      </ndxf>
    </rcc>
    <rcc rId="0" sId="1" dxf="1">
      <nc r="R186">
        <f>O186-Q186</f>
      </nc>
      <ndxf>
        <font>
          <b/>
          <sz val="20"/>
        </font>
        <numFmt numFmtId="4" formatCode="#,##0.00"/>
      </ndxf>
    </rcc>
    <rcc rId="0" sId="1" dxf="1">
      <nc r="R187">
        <f>O187-Q187</f>
      </nc>
      <ndxf>
        <font>
          <b/>
          <sz val="20"/>
        </font>
        <numFmt numFmtId="4" formatCode="#,##0.00"/>
      </ndxf>
    </rcc>
    <rcc rId="0" sId="1" dxf="1">
      <nc r="R188">
        <f>O188-Q188</f>
      </nc>
      <ndxf>
        <font>
          <b/>
          <sz val="20"/>
        </font>
        <numFmt numFmtId="4" formatCode="#,##0.00"/>
      </ndxf>
    </rcc>
    <rcc rId="0" sId="1" dxf="1">
      <nc r="R189">
        <f>O189-Q189</f>
      </nc>
      <ndxf>
        <font>
          <b/>
          <sz val="20"/>
        </font>
        <numFmt numFmtId="4" formatCode="#,##0.00"/>
      </ndxf>
    </rcc>
    <rfmt sheetId="1" sqref="R190" start="0" length="0">
      <dxf>
        <font>
          <b/>
          <sz val="20"/>
        </font>
        <numFmt numFmtId="4" formatCode="#,##0.00"/>
      </dxf>
    </rfmt>
    <rfmt sheetId="1" sqref="R191" start="0" length="0">
      <dxf>
        <font>
          <b/>
          <sz val="20"/>
        </font>
        <numFmt numFmtId="4" formatCode="#,##0.00"/>
      </dxf>
    </rfmt>
    <rfmt sheetId="1" sqref="R192" start="0" length="0">
      <dxf>
        <font>
          <b/>
          <sz val="20"/>
        </font>
        <numFmt numFmtId="4" formatCode="#,##0.00"/>
      </dxf>
    </rfmt>
    <rfmt sheetId="1" sqref="R193" start="0" length="0">
      <dxf>
        <font>
          <b/>
          <sz val="20"/>
        </font>
        <numFmt numFmtId="4" formatCode="#,##0.00"/>
      </dxf>
    </rfmt>
    <rfmt sheetId="1" sqref="R194" start="0" length="0">
      <dxf>
        <font>
          <b/>
          <sz val="20"/>
        </font>
        <numFmt numFmtId="4" formatCode="#,##0.00"/>
      </dxf>
    </rfmt>
  </rrc>
  <rcc rId="253" sId="1">
    <oc r="R11">
      <f>O11-Q11</f>
    </oc>
    <nc r="R11">
      <f>O11-Q11</f>
    </nc>
  </rcc>
  <rcc rId="254" sId="1">
    <oc r="R12">
      <f>O12-Q12</f>
    </oc>
    <nc r="R12">
      <f>O12-Q12</f>
    </nc>
  </rcc>
  <rcc rId="255" sId="1">
    <nc r="R13">
      <f>O13-Q13</f>
    </nc>
  </rcc>
  <rcc rId="256" sId="1">
    <nc r="R14">
      <f>O14-Q14</f>
    </nc>
  </rcc>
  <rcc rId="257" sId="1">
    <nc r="R15">
      <f>O15-Q15</f>
    </nc>
  </rcc>
  <rcc rId="258" sId="1">
    <nc r="R16">
      <f>O16-Q16</f>
    </nc>
  </rcc>
  <rcc rId="259" sId="1">
    <nc r="R17">
      <f>O17-Q17</f>
    </nc>
  </rcc>
  <rcc rId="260" sId="1">
    <nc r="R18">
      <f>O18-Q18</f>
    </nc>
  </rcc>
  <rcc rId="261" sId="1">
    <nc r="R19">
      <f>O19-Q19</f>
    </nc>
  </rcc>
  <rcc rId="262" sId="1">
    <nc r="R20">
      <f>O20-Q20</f>
    </nc>
  </rcc>
  <rcc rId="263" sId="1">
    <nc r="R21">
      <f>O21-Q21</f>
    </nc>
  </rcc>
  <rcc rId="264" sId="1">
    <nc r="R22">
      <f>O22-Q22</f>
    </nc>
  </rcc>
  <rcc rId="265" sId="1">
    <nc r="R23">
      <f>O23-Q23</f>
    </nc>
  </rcc>
  <rcc rId="266" sId="1">
    <nc r="R24">
      <f>O24-Q24</f>
    </nc>
  </rcc>
  <rcc rId="267" sId="1">
    <nc r="R25">
      <f>O25-Q25</f>
    </nc>
  </rcc>
  <rcc rId="268" sId="1">
    <nc r="R26">
      <f>O26-Q26</f>
    </nc>
  </rcc>
  <rcc rId="269" sId="1">
    <nc r="R27">
      <f>O27-Q27</f>
    </nc>
  </rcc>
  <rcc rId="270" sId="1">
    <nc r="R28">
      <f>O28-Q28</f>
    </nc>
  </rcc>
  <rcc rId="271" sId="1">
    <nc r="R29">
      <f>O29-Q29</f>
    </nc>
  </rcc>
  <rcc rId="272" sId="1">
    <nc r="R30">
      <f>O30-Q30</f>
    </nc>
  </rcc>
  <rcc rId="273" sId="1">
    <nc r="R31">
      <f>O31-Q31</f>
    </nc>
  </rcc>
  <rcc rId="274" sId="1">
    <nc r="R32">
      <f>O32-Q32</f>
    </nc>
  </rcc>
  <rcc rId="275" sId="1">
    <nc r="R33">
      <f>O33-Q33</f>
    </nc>
  </rcc>
  <rcc rId="276" sId="1">
    <nc r="R34">
      <f>O34-Q34</f>
    </nc>
  </rcc>
  <rcc rId="277" sId="1">
    <nc r="R35">
      <f>O35-Q35</f>
    </nc>
  </rcc>
  <rcc rId="278" sId="1">
    <nc r="R36">
      <f>O36-Q36</f>
    </nc>
  </rcc>
  <rcc rId="279" sId="1">
    <nc r="R37">
      <f>O37-Q37</f>
    </nc>
  </rcc>
  <rcc rId="280" sId="1">
    <nc r="R38">
      <f>O38-Q38</f>
    </nc>
  </rcc>
  <rcc rId="281" sId="1">
    <nc r="R39">
      <f>O39-Q39</f>
    </nc>
  </rcc>
  <rcc rId="282" sId="1">
    <nc r="R40">
      <f>O40-Q40</f>
    </nc>
  </rcc>
  <rcc rId="283" sId="1">
    <nc r="R41">
      <f>O41-Q41</f>
    </nc>
  </rcc>
  <rcc rId="284" sId="1">
    <nc r="R42">
      <f>O42-Q42</f>
    </nc>
  </rcc>
  <rcc rId="285" sId="1">
    <nc r="R43">
      <f>O43-Q43</f>
    </nc>
  </rcc>
  <rcc rId="286" sId="1">
    <nc r="R44">
      <f>O44-Q44</f>
    </nc>
  </rcc>
  <rcc rId="287" sId="1">
    <nc r="R45">
      <f>O45-Q45</f>
    </nc>
  </rcc>
  <rcc rId="288" sId="1">
    <nc r="R46">
      <f>O46-Q46</f>
    </nc>
  </rcc>
  <rcc rId="289" sId="1">
    <nc r="R47">
      <f>O47-Q47</f>
    </nc>
  </rcc>
  <rcc rId="290" sId="1">
    <nc r="R48">
      <f>O48-Q48</f>
    </nc>
  </rcc>
  <rcc rId="291" sId="1">
    <nc r="R49">
      <f>O49-Q49</f>
    </nc>
  </rcc>
  <rcc rId="292" sId="1">
    <nc r="R50">
      <f>O50-Q50</f>
    </nc>
  </rcc>
  <rcc rId="293" sId="1">
    <nc r="R51">
      <f>O51-Q51</f>
    </nc>
  </rcc>
  <rcc rId="294" sId="1">
    <nc r="R52">
      <f>O52-Q52</f>
    </nc>
  </rcc>
  <rcc rId="295" sId="1">
    <nc r="R53">
      <f>O53-Q53</f>
    </nc>
  </rcc>
  <rcc rId="296" sId="1">
    <nc r="R54">
      <f>O54-Q54</f>
    </nc>
  </rcc>
  <rcc rId="297" sId="1">
    <nc r="R55">
      <f>O55-Q55</f>
    </nc>
  </rcc>
  <rcc rId="298" sId="1">
    <nc r="R56">
      <f>O56-Q56</f>
    </nc>
  </rcc>
  <rcc rId="299" sId="1">
    <nc r="R57">
      <f>O57-Q57</f>
    </nc>
  </rcc>
  <rcc rId="300" sId="1">
    <nc r="R58">
      <f>O58-Q58</f>
    </nc>
  </rcc>
  <rcc rId="301" sId="1">
    <nc r="R59">
      <f>O59-Q59</f>
    </nc>
  </rcc>
  <rcc rId="302" sId="1">
    <nc r="R60">
      <f>O60-Q60</f>
    </nc>
  </rcc>
  <rcc rId="303" sId="1">
    <nc r="R61">
      <f>O61-Q61</f>
    </nc>
  </rcc>
  <rcc rId="304" sId="1">
    <nc r="R62">
      <f>O62-Q62</f>
    </nc>
  </rcc>
  <rcc rId="305" sId="1">
    <nc r="R63">
      <f>O63-Q63</f>
    </nc>
  </rcc>
  <rcc rId="306" sId="1">
    <nc r="R64">
      <f>O64-Q64</f>
    </nc>
  </rcc>
  <rcc rId="307" sId="1">
    <nc r="R65">
      <f>O65-Q65</f>
    </nc>
  </rcc>
  <rcc rId="308" sId="1">
    <nc r="R66">
      <f>O66-Q66</f>
    </nc>
  </rcc>
  <rcc rId="309" sId="1">
    <nc r="R67">
      <f>O67-Q67</f>
    </nc>
  </rcc>
  <rcc rId="310" sId="1">
    <nc r="R68">
      <f>O68-Q68</f>
    </nc>
  </rcc>
  <rcc rId="311" sId="1">
    <nc r="R69">
      <f>O69-Q69</f>
    </nc>
  </rcc>
  <rcc rId="312" sId="1">
    <nc r="R70">
      <f>O70-Q70</f>
    </nc>
  </rcc>
  <rcc rId="313" sId="1">
    <nc r="R71">
      <f>O71-Q71</f>
    </nc>
  </rcc>
  <rcc rId="314" sId="1">
    <nc r="R72">
      <f>O72-Q72</f>
    </nc>
  </rcc>
  <rcc rId="315" sId="1">
    <nc r="R73">
      <f>O73-Q73</f>
    </nc>
  </rcc>
  <rcc rId="316" sId="1">
    <nc r="R74">
      <f>O74-Q74</f>
    </nc>
  </rcc>
  <rcc rId="317" sId="1">
    <nc r="R75">
      <f>O75-Q75</f>
    </nc>
  </rcc>
  <rcc rId="318" sId="1">
    <nc r="R76">
      <f>O76-Q76</f>
    </nc>
  </rcc>
  <rcc rId="319" sId="1">
    <nc r="R77">
      <f>O77-Q77</f>
    </nc>
  </rcc>
  <rcc rId="320" sId="1">
    <nc r="R78">
      <f>O78-Q78</f>
    </nc>
  </rcc>
  <rcc rId="321" sId="1">
    <nc r="R79">
      <f>O79-Q79</f>
    </nc>
  </rcc>
  <rcc rId="322" sId="1">
    <nc r="R80">
      <f>O80-Q80</f>
    </nc>
  </rcc>
  <rcc rId="323" sId="1">
    <nc r="R81">
      <f>O81-Q81</f>
    </nc>
  </rcc>
  <rcc rId="324" sId="1">
    <nc r="R82">
      <f>O82-Q82</f>
    </nc>
  </rcc>
  <rcc rId="325" sId="1">
    <nc r="R83">
      <f>O83-Q83</f>
    </nc>
  </rcc>
  <rcc rId="326" sId="1">
    <nc r="R84">
      <f>O84-Q84</f>
    </nc>
  </rcc>
  <rcc rId="327" sId="1">
    <nc r="R85">
      <f>O85-Q85</f>
    </nc>
  </rcc>
  <rcc rId="328" sId="1">
    <nc r="R86">
      <f>O86-Q86</f>
    </nc>
  </rcc>
  <rcc rId="329" sId="1">
    <nc r="R87">
      <f>O87-Q87</f>
    </nc>
  </rcc>
  <rcc rId="330" sId="1">
    <nc r="R88">
      <f>O88-Q88</f>
    </nc>
  </rcc>
  <rcc rId="331" sId="1">
    <nc r="R89">
      <f>O89-Q89</f>
    </nc>
  </rcc>
  <rcc rId="332" sId="1">
    <nc r="R90">
      <f>O90-Q90</f>
    </nc>
  </rcc>
  <rcc rId="333" sId="1">
    <nc r="R91">
      <f>O91-Q91</f>
    </nc>
  </rcc>
  <rcc rId="334" sId="1">
    <nc r="R92">
      <f>O92-Q92</f>
    </nc>
  </rcc>
  <rcc rId="335" sId="1">
    <nc r="R93">
      <f>O93-Q93</f>
    </nc>
  </rcc>
  <rcc rId="336" sId="1">
    <nc r="R94">
      <f>O94-Q94</f>
    </nc>
  </rcc>
  <rcc rId="337" sId="1">
    <nc r="R95">
      <f>O95-Q95</f>
    </nc>
  </rcc>
  <rcc rId="338" sId="1">
    <nc r="R96">
      <f>O96-Q96</f>
    </nc>
  </rcc>
  <rcc rId="339" sId="1">
    <nc r="R97">
      <f>O97-Q97</f>
    </nc>
  </rcc>
  <rcc rId="340" sId="1">
    <nc r="R98">
      <f>O98-Q98</f>
    </nc>
  </rcc>
  <rcc rId="341" sId="1">
    <nc r="R99">
      <f>O99-Q99</f>
    </nc>
  </rcc>
  <rcc rId="342" sId="1">
    <nc r="R100">
      <f>O100-Q100</f>
    </nc>
  </rcc>
  <rcc rId="343" sId="1">
    <nc r="R101">
      <f>O101-Q101</f>
    </nc>
  </rcc>
  <rcc rId="344" sId="1">
    <nc r="R102">
      <f>O102-Q102</f>
    </nc>
  </rcc>
  <rcc rId="345" sId="1">
    <nc r="R103">
      <f>O103-Q103</f>
    </nc>
  </rcc>
  <rcc rId="346" sId="1">
    <nc r="R104">
      <f>O104-Q104</f>
    </nc>
  </rcc>
  <rcc rId="347" sId="1">
    <nc r="R105">
      <f>O105-Q105</f>
    </nc>
  </rcc>
  <rcc rId="348" sId="1">
    <nc r="R106">
      <f>O106-Q106</f>
    </nc>
  </rcc>
  <rcc rId="349" sId="1">
    <nc r="R107">
      <f>O107-Q107</f>
    </nc>
  </rcc>
  <rcc rId="350" sId="1">
    <nc r="R108">
      <f>O108-Q108</f>
    </nc>
  </rcc>
  <rcc rId="351" sId="1">
    <nc r="R109">
      <f>O109-Q109</f>
    </nc>
  </rcc>
  <rcc rId="352" sId="1">
    <nc r="R110">
      <f>O110-Q110</f>
    </nc>
  </rcc>
  <rcc rId="353" sId="1">
    <nc r="R111">
      <f>O111-Q111</f>
    </nc>
  </rcc>
  <rcc rId="354" sId="1">
    <nc r="R112">
      <f>O112-Q112</f>
    </nc>
  </rcc>
  <rcc rId="355" sId="1">
    <nc r="R113">
      <f>O113-Q113</f>
    </nc>
  </rcc>
  <rcc rId="356" sId="1">
    <nc r="R114">
      <f>O114-Q114</f>
    </nc>
  </rcc>
  <rcc rId="357" sId="1">
    <nc r="R115">
      <f>O115-Q115</f>
    </nc>
  </rcc>
  <rcc rId="358" sId="1">
    <nc r="R116">
      <f>O116-Q116</f>
    </nc>
  </rcc>
  <rcc rId="359" sId="1">
    <nc r="R117">
      <f>O117-Q117</f>
    </nc>
  </rcc>
  <rcc rId="360" sId="1">
    <nc r="R118">
      <f>O118-Q118</f>
    </nc>
  </rcc>
  <rcc rId="361" sId="1">
    <nc r="R119">
      <f>O119-Q119</f>
    </nc>
  </rcc>
  <rcc rId="362" sId="1">
    <nc r="R120">
      <f>O120-Q120</f>
    </nc>
  </rcc>
  <rcc rId="363" sId="1">
    <nc r="R121">
      <f>O121-Q121</f>
    </nc>
  </rcc>
  <rcc rId="364" sId="1">
    <nc r="R122">
      <f>O122-Q122</f>
    </nc>
  </rcc>
  <rcc rId="365" sId="1">
    <nc r="R123">
      <f>O123-Q123</f>
    </nc>
  </rcc>
  <rcc rId="366" sId="1">
    <nc r="R124">
      <f>O124-Q124</f>
    </nc>
  </rcc>
  <rcc rId="367" sId="1">
    <nc r="R125">
      <f>O125-Q125</f>
    </nc>
  </rcc>
  <rcc rId="368" sId="1">
    <nc r="R126">
      <f>O126-Q126</f>
    </nc>
  </rcc>
  <rcc rId="369" sId="1">
    <nc r="R127">
      <f>O127-Q127</f>
    </nc>
  </rcc>
  <rcc rId="370" sId="1">
    <nc r="R128">
      <f>O128-Q128</f>
    </nc>
  </rcc>
  <rcc rId="371" sId="1">
    <nc r="R129">
      <f>O129-Q129</f>
    </nc>
  </rcc>
  <rcc rId="372" sId="1">
    <nc r="R130">
      <f>O130-Q130</f>
    </nc>
  </rcc>
  <rcc rId="373" sId="1">
    <nc r="R131">
      <f>O131-Q131</f>
    </nc>
  </rcc>
  <rcc rId="374" sId="1">
    <nc r="R132">
      <f>O132-Q132</f>
    </nc>
  </rcc>
  <rcc rId="375" sId="1">
    <nc r="R133">
      <f>O133-Q133</f>
    </nc>
  </rcc>
  <rcc rId="376" sId="1">
    <nc r="R134">
      <f>O134-Q134</f>
    </nc>
  </rcc>
  <rcc rId="377" sId="1">
    <nc r="R135">
      <f>O135-Q135</f>
    </nc>
  </rcc>
  <rcc rId="378" sId="1">
    <nc r="R136">
      <f>O136-Q136</f>
    </nc>
  </rcc>
  <rcc rId="379" sId="1">
    <nc r="R137">
      <f>O137-Q137</f>
    </nc>
  </rcc>
  <rcc rId="380" sId="1">
    <nc r="R138">
      <f>O138-Q138</f>
    </nc>
  </rcc>
  <rcc rId="381" sId="1">
    <nc r="R139">
      <f>O139-Q139</f>
    </nc>
  </rcc>
  <rcc rId="382" sId="1">
    <nc r="R140">
      <f>O140-Q140</f>
    </nc>
  </rcc>
  <rcc rId="383" sId="1">
    <nc r="R141">
      <f>O141-Q141</f>
    </nc>
  </rcc>
  <rcc rId="384" sId="1">
    <nc r="R142">
      <f>O142-Q142</f>
    </nc>
  </rcc>
  <rcc rId="385" sId="1">
    <nc r="R143">
      <f>O143-Q143</f>
    </nc>
  </rcc>
  <rcc rId="386" sId="1">
    <nc r="R144">
      <f>O144-Q144</f>
    </nc>
  </rcc>
  <rcc rId="387" sId="1">
    <nc r="R145">
      <f>O145-Q145</f>
    </nc>
  </rcc>
  <rcc rId="388" sId="1">
    <nc r="R146">
      <f>O146-Q146</f>
    </nc>
  </rcc>
  <rcc rId="389" sId="1">
    <nc r="R147">
      <f>O147-Q147</f>
    </nc>
  </rcc>
  <rcc rId="390" sId="1">
    <nc r="R148">
      <f>O148-Q148</f>
    </nc>
  </rcc>
  <rcc rId="391" sId="1">
    <nc r="R149">
      <f>O149-Q149</f>
    </nc>
  </rcc>
  <rcc rId="392" sId="1">
    <nc r="R150">
      <f>O150-Q150</f>
    </nc>
  </rcc>
  <rcc rId="393" sId="1">
    <nc r="R151">
      <f>O151-Q151</f>
    </nc>
  </rcc>
  <rcc rId="394" sId="1">
    <nc r="R152">
      <f>O152-Q152</f>
    </nc>
  </rcc>
  <rcc rId="395" sId="1">
    <nc r="R153">
      <f>O153-Q153</f>
    </nc>
  </rcc>
  <rcc rId="396" sId="1">
    <nc r="R154">
      <f>O154-Q154</f>
    </nc>
  </rcc>
  <rcc rId="397" sId="1">
    <nc r="R155">
      <f>O155-Q155</f>
    </nc>
  </rcc>
  <rcc rId="398" sId="1">
    <nc r="R156">
      <f>O156-Q156</f>
    </nc>
  </rcc>
  <rcc rId="399" sId="1">
    <nc r="R157">
      <f>O157-Q157</f>
    </nc>
  </rcc>
  <rcc rId="400" sId="1">
    <nc r="R158">
      <f>O158-Q158</f>
    </nc>
  </rcc>
  <rcc rId="401" sId="1">
    <nc r="R159">
      <f>O159-Q159</f>
    </nc>
  </rcc>
  <rcc rId="402" sId="1">
    <nc r="R160">
      <f>O160-Q160</f>
    </nc>
  </rcc>
  <rcc rId="403" sId="1">
    <nc r="R161">
      <f>O161-Q161</f>
    </nc>
  </rcc>
  <rcc rId="404" sId="1">
    <nc r="R162">
      <f>O162-Q162</f>
    </nc>
  </rcc>
  <rcc rId="405" sId="1">
    <nc r="R163">
      <f>O163-Q163</f>
    </nc>
  </rcc>
  <rcc rId="406" sId="1">
    <nc r="R164">
      <f>O164-Q164</f>
    </nc>
  </rcc>
  <rcc rId="407" sId="1">
    <nc r="R165">
      <f>O165-Q165</f>
    </nc>
  </rcc>
  <rcc rId="408" sId="1">
    <nc r="R166">
      <f>O166-Q166</f>
    </nc>
  </rcc>
  <rcc rId="409" sId="1">
    <nc r="R167">
      <f>O167-Q167</f>
    </nc>
  </rcc>
  <rcc rId="410" sId="1">
    <nc r="R168">
      <f>O168-Q168</f>
    </nc>
  </rcc>
  <rcc rId="411" sId="1">
    <nc r="R169">
      <f>O169-Q169</f>
    </nc>
  </rcc>
  <rcc rId="412" sId="1">
    <nc r="R170">
      <f>O170-Q170</f>
    </nc>
  </rcc>
  <rcc rId="413" sId="1">
    <nc r="R171">
      <f>O171-Q171</f>
    </nc>
  </rcc>
  <rcc rId="414" sId="1">
    <nc r="R172">
      <f>O172-Q172</f>
    </nc>
  </rcc>
  <rcc rId="415" sId="1">
    <nc r="R173">
      <f>O173-Q173</f>
    </nc>
  </rcc>
  <rcc rId="416" sId="1">
    <nc r="R174">
      <f>O174-Q174</f>
    </nc>
  </rcc>
  <rcc rId="417" sId="1">
    <nc r="R175">
      <f>O175-Q175</f>
    </nc>
  </rcc>
  <rcc rId="418" sId="1">
    <nc r="R176">
      <f>O176-Q176</f>
    </nc>
  </rcc>
  <rcc rId="419" sId="1">
    <nc r="R177">
      <f>O177-Q177</f>
    </nc>
  </rcc>
  <rcc rId="420" sId="1">
    <nc r="R178">
      <f>O178-Q178</f>
    </nc>
  </rcc>
  <rcc rId="421" sId="1">
    <nc r="R179">
      <f>O179-Q179</f>
    </nc>
  </rcc>
  <rcc rId="422" sId="1">
    <nc r="R180">
      <f>O180-Q180</f>
    </nc>
  </rcc>
  <rcc rId="423" sId="1">
    <nc r="R181">
      <f>O181-Q181</f>
    </nc>
  </rcc>
  <rcc rId="424" sId="1">
    <nc r="R182">
      <f>O182-Q182</f>
    </nc>
  </rcc>
  <rcc rId="425" sId="1">
    <nc r="R183">
      <f>O183-Q183</f>
    </nc>
  </rcc>
  <rcc rId="426" sId="1">
    <nc r="R184">
      <f>O184-Q184</f>
    </nc>
  </rcc>
  <rcc rId="427" sId="1">
    <nc r="R185">
      <f>O185-Q185</f>
    </nc>
  </rcc>
  <rcc rId="428" sId="1">
    <nc r="R186">
      <f>O186-Q186</f>
    </nc>
  </rcc>
  <rcc rId="429" sId="1">
    <nc r="R187">
      <f>O187-Q187</f>
    </nc>
  </rcc>
  <rcc rId="430" sId="1">
    <nc r="R188">
      <f>O188-Q188</f>
    </nc>
  </rcc>
  <rcc rId="431" sId="1">
    <nc r="R189">
      <f>O189-Q189</f>
    </nc>
  </rcc>
  <rcc rId="432" sId="1">
    <nc r="R190">
      <f>O190-Q190</f>
    </nc>
  </rcc>
  <rcc rId="433" sId="1">
    <nc r="R191">
      <f>O191-Q191</f>
    </nc>
  </rcc>
  <rcc rId="434" sId="1">
    <nc r="R192">
      <f>O192-Q192</f>
    </nc>
  </rcc>
  <rcc rId="435" sId="1">
    <nc r="R193">
      <f>O193-Q193</f>
    </nc>
  </rcc>
  <rcc rId="436" sId="1">
    <nc r="R194">
      <f>O194-Q194</f>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7" sId="1">
    <oc r="P96" t="inlineStr">
      <is>
        <r>
          <t xml:space="preserve">Заключен муниципальный контракт на выполнение работ по строительству объекта с ООО "Строительная компания  СОК" №03/2015 от 19.05.2015. Сумма по контракту - 423 186,003 тыс.руб. Срок выполнения работ - 30 сентября 2016 года.  Готовность объекта (с учетом выполненных работ в октябре) 50,4 %.   
В настоящее время планируется расторжение данного контракта в связи с тем, что в ходе его реализации возникла необходимость выполнения комплекса дополнительных работ, не предусмотренных контрактом, проектно-сметной документацией, но необходимых для сдачи объекта в эксплуатацию. Характер дополнительных работ таков, что они неразрывно связаны с основным комплексом работ  и без их выполнения невозможно производство последующих работ. Кроме того, был выявлен ряд несоответствий графической и сметной частей рабочего проекта, так же влекущий за собой удорожание строительства. Указанные обстоятельства не позволяют подрядной организации приобретать предусмотренные проектом строительные материалы и оборудование в пределах выделенных в рамках исполнения муниципального контракта финансовых средств. Контракт будет расторгнут после  оплаты работ, принятых в октябре 2016 г. В связи с вышеизложенным средства, в размере </t>
        </r>
        <r>
          <rPr>
            <b/>
            <sz val="20"/>
            <color theme="1"/>
            <rFont val="Times New Roman"/>
            <family val="1"/>
            <charset val="204"/>
          </rPr>
          <t>66 262,67 тыс. руб.</t>
        </r>
        <r>
          <rPr>
            <sz val="20"/>
            <color theme="1"/>
            <rFont val="Times New Roman"/>
            <family val="2"/>
            <charset val="204"/>
          </rPr>
          <t xml:space="preserve"> не будут освоены    
</t>
        </r>
      </is>
    </oc>
    <nc r="P96" t="inlineStr">
      <is>
        <r>
          <t xml:space="preserve">Заключен муниципальный контракт на выполнение работ по строительству объекта с ООО "Строительная компания  СОК" №03/2015 от 19.05.2015. Сумма по контракту - 423 186,003 тыс.руб. Срок выполнения работ - 30 сентября 2016 года.  Готовность объекта (с учетом выполненных работ в октябре) 50,4 %.   
В настоящее время планируется расторжение данного контракта в связи с тем, что в ходе его реализации возникла необходимость выполнения комплекса дополнительных работ, не предусмотренных контрактом, проектно-сметной документацией, но необходимых для сдачи объекта в эксплуатацию. Характер дополнительных работ таков, что они неразрывно связаны с основным комплексом работ  и без их выполнения невозможно производство последующих работ. Кроме того, был выявлен ряд несоответствий графической и сметной частей рабочего проекта, так же влекущий за собой удорожание строительства. Указанные обстоятельства не позволяют подрядной организации приобретать предусмотренные проектом строительные материалы и оборудование в пределах выделенных в рамках исполнения муниципального контракта финансовых средств. Контракт будет расторгнут после  оплаты работ, принятых в октябре 2016 г. В связи с вышеизложенным средства, в размере </t>
        </r>
        <r>
          <rPr>
            <b/>
            <sz val="20"/>
            <color theme="1"/>
            <rFont val="Times New Roman"/>
            <family val="1"/>
            <charset val="204"/>
          </rPr>
          <t>66 262,67 тыс. руб.</t>
        </r>
        <r>
          <rPr>
            <sz val="20"/>
            <color theme="1"/>
            <rFont val="Times New Roman"/>
            <family val="2"/>
            <charset val="204"/>
          </rPr>
          <t xml:space="preserve"> не будут освоены.</t>
        </r>
      </is>
    </nc>
  </rcc>
  <rcc rId="438" sId="1">
    <oc r="P144" t="inlineStr">
      <is>
        <r>
          <rPr>
            <u/>
            <sz val="20"/>
            <color theme="1"/>
            <rFont val="Times New Roman"/>
            <family val="1"/>
            <charset val="204"/>
          </rPr>
          <t>ДГХ:</t>
        </r>
        <r>
          <rPr>
            <sz val="20"/>
            <color theme="1"/>
            <rFont val="Times New Roman"/>
            <family val="2"/>
            <charset val="204"/>
          </rPr>
          <t xml:space="preserve"> Ожидаемое неисполнение 8 547,24 тыс.руб., в том числе:
1) Ожидаемое неисполнение по привлеченным средствам- 3 391,46 тыс.руб. - экономия по факту выполненных работ, по итогам проведения конкурсов по подпрограмме "Повышение энергоэффективности в отраслях экономики". 
2) средства местного бюджета 2 062,03 тыс.руб. - экономия по факту выполненных работ по благоустройству домовых территорий (1 554,27 тыс.руб. - вопрос использования средств решается), по капитальному ремонту объектов коммунального комплекса (81,03 тыс.руб. не планируются к исполнению).
3) средства окружного бюджета 3 093,75 тыс.руб. -  экономия по факту выполненных работ по благоустройству домовых территорий (1 554,27 тыс.руб. - вопрос использования средств решается), по капитальному ремонту объектов коммунального комплекса (1 539,48 тыс.руб. не планируются к исполнению, письмо ДГХ от 31.10.2016 № 09-02-7441/16 в ДР ЖКК ХМАО-Югры).
</t>
        </r>
        <r>
          <rPr>
            <u/>
            <sz val="20"/>
            <color theme="1"/>
            <rFont val="Times New Roman"/>
            <family val="1"/>
            <charset val="204"/>
          </rPr>
          <t>ДАиГ:</t>
        </r>
        <r>
          <rPr>
            <sz val="20"/>
            <color theme="1"/>
            <rFont val="Times New Roman"/>
            <family val="2"/>
            <charset val="204"/>
          </rPr>
          <t xml:space="preserve">
Произведена оплата по контрактам заключенным в 2015 году, за счет средств фонда реформирования ЖКХ, на приобретение жилых помещений, в целях выполнения мероприятий по переселению граждан из аварийного жилищного фонда </t>
        </r>
      </is>
    </oc>
    <nc r="P144" t="inlineStr">
      <is>
        <r>
          <rPr>
            <u/>
            <sz val="20"/>
            <color theme="1"/>
            <rFont val="Times New Roman"/>
            <family val="1"/>
            <charset val="204"/>
          </rPr>
          <t>ДГХ:</t>
        </r>
        <r>
          <rPr>
            <sz val="20"/>
            <color theme="1"/>
            <rFont val="Times New Roman"/>
            <family val="2"/>
            <charset val="204"/>
          </rPr>
          <t xml:space="preserve"> Ожидаемое неисполнение 8 547,24 тыс.руб., в том числе:
1) Ожидаемое неисполнение по привлеченным средствам- 3 391,46 тыс.руб. - экономия по факту выполненных работ, по итогам проведения конкурсов по подпрограмме "Повышение энергоэффективности в отраслях экономики". 
2) средства местного бюджета 2 062,03 тыс.руб. - экономия по факту выполненных работ по благоустройству домовых территорий (1 554,27 тыс.руб. - вопрос использования средств решается), по капитальному ремонту объектов коммунального комплекса (81,03 тыс.руб. не планируются к исполнению).
3) средства окружного бюджета 3 093,75 тыс.руб. -  экономия по факту выполненных работ по благоустройству домовых территорий (1 554,27 тыс.руб. - вопрос использования средств решается), по капитальному ремонту объектов коммунального комплекса (1 539,48 тыс.руб. не планируются к исполнению, письмо ДГХ от 31.10.2016 № 09-02-7441/16 в ДР ЖКК ХМАО-Югры).
</t>
        </r>
        <r>
          <rPr>
            <u/>
            <sz val="20"/>
            <color theme="1"/>
            <rFont val="Times New Roman"/>
            <family val="1"/>
            <charset val="204"/>
          </rPr>
          <t>ДАиГ:</t>
        </r>
        <r>
          <rPr>
            <sz val="20"/>
            <color theme="1"/>
            <rFont val="Times New Roman"/>
            <family val="2"/>
            <charset val="204"/>
          </rPr>
          <t xml:space="preserve">
Произведена оплата по контрактам заключенным в 2015 году, за счет средств фонда реформирования ЖКХ, на приобретение жилых помещений, в целях выполнения мероприятий по переселению граждан из аварийного жилищного фонда </t>
        </r>
      </is>
    </nc>
  </rcc>
  <rcv guid="{67ADFAE6-A9AF-44D7-8539-93CD0F6B7849}" action="delete"/>
  <rdn rId="0" localSheetId="1" customView="1" name="Z_67ADFAE6_A9AF_44D7_8539_93CD0F6B7849_.wvu.PrintArea" hidden="1" oldHidden="1">
    <formula>'на 01.11.2016'!$A$1:$P$203</formula>
    <oldFormula>'на 01.11.2016'!$A$1:$P$203</oldFormula>
  </rdn>
  <rdn rId="0" localSheetId="1" customView="1" name="Z_67ADFAE6_A9AF_44D7_8539_93CD0F6B7849_.wvu.PrintTitles" hidden="1" oldHidden="1">
    <formula>'на 01.11.2016'!$5:$8</formula>
    <oldFormula>'на 01.11.2016'!$5:$8</oldFormula>
  </rdn>
  <rdn rId="0" localSheetId="1" customView="1" name="Z_67ADFAE6_A9AF_44D7_8539_93CD0F6B7849_.wvu.Cols" hidden="1" oldHidden="1">
    <formula>'на 01.11.2016'!$C:$E,'на 01.11.2016'!$M:$N</formula>
    <oldFormula>'на 01.11.2016'!$C:$E,'на 01.11.2016'!$M:$N</oldFormula>
  </rdn>
  <rdn rId="0" localSheetId="1" customView="1" name="Z_67ADFAE6_A9AF_44D7_8539_93CD0F6B7849_.wvu.FilterData" hidden="1" oldHidden="1">
    <formula>'на 01.11.2016'!$A$7:$P$401</formula>
    <oldFormula>'на 01.11.2016'!$A$7:$P$401</oldFormula>
  </rdn>
  <rcv guid="{67ADFAE6-A9AF-44D7-8539-93CD0F6B7849}"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01.11.2016'!$A$1:$P$194</formula>
    <oldFormula>'на 01.11.2016'!$A$1:$P$194</oldFormula>
  </rdn>
  <rdn rId="0" localSheetId="1" customView="1" name="Z_BEA0FDBA_BB07_4C19_8BBD_5E57EE395C09_.wvu.PrintTitles" hidden="1" oldHidden="1">
    <formula>'на 01.11.2016'!$5:$8</formula>
    <oldFormula>'на 01.11.2016'!$5:$8</oldFormula>
  </rdn>
  <rdn rId="0" localSheetId="1" customView="1" name="Z_BEA0FDBA_BB07_4C19_8BBD_5E57EE395C09_.wvu.Cols" hidden="1" oldHidden="1">
    <formula>'на 01.11.2016'!$C:$E,'на 01.11.2016'!$M:$N</formula>
    <oldFormula>'на 01.11.2016'!$C:$E,'на 01.11.2016'!$M:$N</oldFormula>
  </rdn>
  <rdn rId="0" localSheetId="1" customView="1" name="Z_BEA0FDBA_BB07_4C19_8BBD_5E57EE395C09_.wvu.FilterData" hidden="1" oldHidden="1">
    <formula>'на 01.11.2016'!$A$7:$P$401</formula>
    <oldFormula>'на 01.11.2016'!$A$7:$P$401</oldFormula>
  </rdn>
  <rcv guid="{BEA0FDBA-BB07-4C19-8BBD-5E57EE395C09}"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O27">
    <dxf>
      <fill>
        <patternFill>
          <bgColor theme="0"/>
        </patternFill>
      </fill>
    </dxf>
  </rfmt>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O27">
    <dxf>
      <fill>
        <patternFill>
          <bgColor theme="0"/>
        </patternFill>
      </fill>
    </dxf>
  </rfmt>
  <rcc rId="443" sId="1">
    <oc r="P21" t="inlineStr">
      <is>
        <r>
          <rPr>
            <u/>
            <sz val="20"/>
            <color theme="1"/>
            <rFont val="Times New Roman"/>
            <family val="1"/>
            <charset val="204"/>
          </rPr>
          <t xml:space="preserve">ДГХ: </t>
        </r>
        <r>
          <rPr>
            <sz val="20"/>
            <color theme="1"/>
            <rFont val="Times New Roman"/>
            <family val="2"/>
            <charset val="204"/>
          </rPr>
          <t xml:space="preserve">Реализация мероприятия по организации питания обучающихся (оплата коммунальных услуг школьных столовых) осуществляется в соответствии с условиями заключённого контракта. Релизация мероприятия по софинансированию расходов по капитальному ремонту СОШ № 19 запланировано на 4 квартал 2016.
</t>
        </r>
        <r>
          <rPr>
            <u/>
            <sz val="20"/>
            <color theme="1"/>
            <rFont val="Times New Roman"/>
            <family val="1"/>
            <charset val="204"/>
          </rPr>
          <t>Департамент образования</t>
        </r>
        <r>
          <rPr>
            <sz val="20"/>
            <color theme="1"/>
            <rFont val="Times New Roman"/>
            <family val="2"/>
            <charset val="204"/>
          </rPr>
          <t xml:space="preserve">:
Реализация программы осуществляется в плановом режиме, освоение средств планируется до конца 2016 года.
</t>
        </r>
        <r>
          <rPr>
            <u/>
            <sz val="20"/>
            <color theme="1"/>
            <rFont val="Times New Roman"/>
            <family val="1"/>
            <charset val="204"/>
          </rPr>
          <t>ДАиГ:</t>
        </r>
        <r>
          <rPr>
            <sz val="20"/>
            <color theme="1"/>
            <rFont val="Times New Roman"/>
            <family val="2"/>
            <charset val="204"/>
          </rPr>
          <t xml:space="preserve"> 
1.В рамках программы предусмотрены средства за счет местного бюджета на следующие объекты:                                                                                                                                                                                                                                              1.1. Приобретение объекта общего образования "Билдинг-сад на 40 мест, ул.Каролинского, 10".  Ввод объекта в эксплуатацию - ориентировочно IV квартал 2016 года. Окружные средства будут доведены после оформления ввода объекта в эксплуатацию. Оплата части средств по выкупу образовательного учреждения будет произведена после оформления объекта в муниципальную собственность.                                                                                               
2.В рамках подпрограммы V "Ресурсное обеспечение системы образования, науки и молодежной политики" средства предусмотрены на следующие объекты:                                                           
2.1. "Средняя общеобразовательная школа в микрорайоне 32 г.Сургута" На основании проекта распоряжения Администрации города "О заключении долгосрочного муниципального контракта" финансирование выполнения проектно-изыскательских работ будет осуществляться с привлечением средств  окружного бюджета (согласно проекта АИП средства зарезервированы за МО г. Сургут как нераспределенные субсидии). Размещение извещения о проведении открытого конкурса на выполнение проектно-изыскательских работ с  НМЦК- 17 898,80 тыс. руб. - ноябрь 2016г Ориентировочный срок заключения контракта - декабрь 2016 г.
Учитывая сроки размещения закупки на ПИР освоение лимита 2016 года в размере 1 374,19 тыс. руб. не представляется возможным. Средства сняты на заседании Думы города в октябре (1 374,19 тыс. руб.).
 Произведен аванс за технологическое присоединения объекта к электрическим сетям на сумму 51,814 тыс.руб. Произведена оплата 50,0 тыс.руб за проверку сметной документации. 
2.2. "Средняя общеобразовательная школа в микрорайоне 33 г.Сургута"  Средства в размере 1 426,00 тыс.руб. не освоены и перераспределены по решению Думы города  в октябре 2016 г., ввиду того, что  планируется внесение изменений в гос. программу в части изменения источника финансирования (на внебюджет), предполагается реализация объекта возможна  за счет средств Инвестора с последующим выкупом в муниципальную собственность. Произведена оплата 50,0 тыс.руб. за проверку сметной документации.    
</t>
        </r>
        <r>
          <rPr>
            <u/>
            <sz val="20"/>
            <color theme="1"/>
            <rFont val="Times New Roman"/>
            <family val="1"/>
            <charset val="204"/>
          </rPr>
          <t>УУиБО (ДК)</t>
        </r>
        <r>
          <rPr>
            <sz val="20"/>
            <color theme="1"/>
            <rFont val="Times New Roman"/>
            <family val="2"/>
            <charset val="204"/>
          </rPr>
          <t xml:space="preserve"> 
Реализация программы осуществляется в плановом режиме, освоение средств планируется до конца 2016 года.</t>
        </r>
      </is>
    </oc>
    <nc r="P21" t="inlineStr">
      <is>
        <r>
          <rPr>
            <u/>
            <sz val="20"/>
            <color theme="1"/>
            <rFont val="Times New Roman"/>
            <family val="1"/>
            <charset val="204"/>
          </rPr>
          <t xml:space="preserve">ДГХ: </t>
        </r>
        <r>
          <rPr>
            <sz val="20"/>
            <color theme="1"/>
            <rFont val="Times New Roman"/>
            <family val="2"/>
            <charset val="204"/>
          </rPr>
          <t xml:space="preserve">Реализация мероприятия по организации питания обучающихся (оплата коммунальных услуг школьных столовых) осуществляется в соответствии с условиями заключённого контракта. Релизация мероприятия по софинансированию расходов по капитальному ремонту СОШ № 19 запланировано на 4 квартал 2016.
</t>
        </r>
        <r>
          <rPr>
            <u/>
            <sz val="20"/>
            <color theme="1"/>
            <rFont val="Times New Roman"/>
            <family val="1"/>
            <charset val="204"/>
          </rPr>
          <t>Департамент образования</t>
        </r>
        <r>
          <rPr>
            <sz val="20"/>
            <color theme="1"/>
            <rFont val="Times New Roman"/>
            <family val="2"/>
            <charset val="204"/>
          </rPr>
          <t xml:space="preserve">:
Реализация программы осуществляется в плановом режиме, освоение средств планируется до конца 2016 года.
</t>
        </r>
        <r>
          <rPr>
            <u/>
            <sz val="20"/>
            <color theme="1"/>
            <rFont val="Times New Roman"/>
            <family val="1"/>
            <charset val="204"/>
          </rPr>
          <t>ДАиГ:</t>
        </r>
        <r>
          <rPr>
            <sz val="20"/>
            <color theme="1"/>
            <rFont val="Times New Roman"/>
            <family val="2"/>
            <charset val="204"/>
          </rPr>
          <t xml:space="preserve"> 
1.В рамках программы предусмотрены средства за счет местного бюджета на следующие объекты:                                                                                                                                                                                                                                              1.1. Приобретение объекта общего образования "Билдинг-сад на 40 мест, ул.Каролинского, 10".  Ввод объекта в эксплуатацию - ориентировочно IV квартал 2016 года. Окружные средства будут доведены после оформления ввода объекта в эксплуатацию. Оплата части средств по выкупу образовательного учреждения будет произведена после оформления объекта в муниципальную собственность.                                                                                               
2.В рамках подпрограммы V "Ресурсное обеспечение системы образования, науки и молодежной политики" средства предусмотрены на следующие объекты:                                                           
2.1. "Средняя общеобразовательная школа в микрорайоне 32 г.Сургута" На основании проекта распоряжения Администрации города "О заключении долгосрочного муниципального контракта" финансирование выполнения проектно-изыскательских работ будет осуществляться с привлечением средств  окружного бюджета (согласно проекта АИП средства зарезервированы за МО г. Сургут как нераспределенные субсидии). Размещение извещения о проведении открытого конкурса на выполнение проектно-изыскательских работ с  НМЦК- 17 898,80 тыс. руб. - ноябрь 2016г Ориентировочный срок заключения контракта - декабрь 2016 г.
Учитывая сроки размещения закупки на ПИР освоение лимита 2016 года в размере </t>
        </r>
        <r>
          <rPr>
            <b/>
            <sz val="20"/>
            <color theme="1"/>
            <rFont val="Times New Roman"/>
            <family val="1"/>
            <charset val="204"/>
          </rPr>
          <t>1 374,19</t>
        </r>
        <r>
          <rPr>
            <sz val="20"/>
            <color theme="1"/>
            <rFont val="Times New Roman"/>
            <family val="2"/>
            <charset val="204"/>
          </rPr>
          <t xml:space="preserve"> тыс. руб. не представляется возможным. Средства сняты на заседании Думы города в октябре (1 374,19 тыс. руб.).
 Произведен аванс за технологическое присоединения объекта к электрическим сетям на сумму 51,814 тыс.руб. Произведена оплата 50,0 тыс.руб за проверку сметной документации. 
2.2. "Средняя общеобразовательная школа в микрорайоне 33 г.Сургута"  Средства в размере </t>
        </r>
        <r>
          <rPr>
            <b/>
            <sz val="20"/>
            <color theme="1"/>
            <rFont val="Times New Roman"/>
            <family val="1"/>
            <charset val="204"/>
          </rPr>
          <t>1 426,00</t>
        </r>
        <r>
          <rPr>
            <sz val="20"/>
            <color theme="1"/>
            <rFont val="Times New Roman"/>
            <family val="2"/>
            <charset val="204"/>
          </rPr>
          <t xml:space="preserve"> тыс.руб. не освоены и перераспределены по решению Думы города  в октябре 2016 г., ввиду того, что  планируется внесение изменений в гос. программу в части изменения источника финансирования (на внебюджет), предполагается реализация объекта возможна  за счет средств Инвестора с последующим выкупом в муниципальную собственность. Произведена оплата 50,0 тыс.руб. за проверку сметной документации.    
</t>
        </r>
        <r>
          <rPr>
            <u/>
            <sz val="20"/>
            <color theme="1"/>
            <rFont val="Times New Roman"/>
            <family val="1"/>
            <charset val="204"/>
          </rPr>
          <t>УУиБО (ДК)</t>
        </r>
        <r>
          <rPr>
            <sz val="20"/>
            <color theme="1"/>
            <rFont val="Times New Roman"/>
            <family val="2"/>
            <charset val="204"/>
          </rPr>
          <t xml:space="preserve"> 
Реализация программы осуществляется в плановом режиме, освоение средств планируется до конца 2016 года.</t>
        </r>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4" sId="1">
    <oc r="P29" t="inlineStr">
      <is>
        <r>
          <rPr>
            <u/>
            <sz val="20"/>
            <rFont val="Times New Roman"/>
            <family val="2"/>
            <charset val="204"/>
          </rPr>
          <t>УБУиО, ДГХ</t>
        </r>
        <r>
          <rPr>
            <sz val="20"/>
            <rFont val="Times New Roman"/>
            <family val="2"/>
            <charset val="204"/>
          </rPr>
          <t xml:space="preserve"> По состоянию на 01.11.2016 произведена:
-выплата вознаграждения 192 приемным родителям (количество получателей ежемесячно уточняется) за январь-август 2016 года, выплата производится планомерно в течение всего финансового года; 
-оплата работ по проверке смет и ремонту жилого помещения для детей сирот и детей, оставшихся без попечения родителей по адресу: пр.Комсомольский, 44/2 кв.59 (63,92тыс.руб. - экономия по итогам повторных торгов по выполнению работ по ремонту жилого помещения по адресу ул.Университетская д.25/1 кв.3).
      Расходы на осуществление ремонта жилых помещений, находящихся на территории муниципального образования, единственными собственниками которых либо собственниками долей в которых являются дети-сироты и дети, оставшиеся без попечения родителей, лица из числа детей-сирот и детей, оставшихся без попечения родителей, остальные доли в которых принадлежат на праве собственности детям-сиротам и детям, оставшимся без попечения родителей, лицам из числа детей-сирот и детей, оставшихся без попечения родителей носят заявительный характер, производятся по мере поступления заявлений.
      По состоянию на 01.11.2016 произведена выплата заработной платы за январь-сентября и первую половину октября месяца 2016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  в рамках переданных государственных полномочий по образованию и организации деятельности комиссий по делам несовершеннолетних и защите их прав (10 штатных единиц) и на осуществление деятельности по опеке и попечительству (45 штатных единиц).
     Предоставление денежных средств на оплату жилого помещения и коммунальных услуг детям-сиротам и детям, оставшимся без попечения родителей носит заявительный характер, выплаты производятся по мере поступления заявлений.  
</t>
        </r>
        <r>
          <rPr>
            <u/>
            <sz val="20"/>
            <rFont val="Times New Roman"/>
            <family val="1"/>
            <charset val="204"/>
          </rPr>
          <t>ДАиГ:</t>
        </r>
        <r>
          <rPr>
            <sz val="20"/>
            <rFont val="Times New Roman"/>
            <family val="1"/>
            <charset val="204"/>
          </rPr>
          <t>Аукцион на приобретение квартир для детей сирот в апреле признан несостоявшимся по причине отсутствия заявок на участие. На июньском заседании Думы города по вопросу внесения изменений в бюджет города принято решение  о выделении дополнительных бюджетных ассигнований за счет средств местного бюджета в сумме 15 322,56 тыс.рублей для возможности приобретения жилых помещений.17.08.2016 состоялся аукцион.Заключен муниципальный контракт на приобретение 28 жилых помещений. Произведена предоплата в размере 30 %. Доведены дополнительные средства окружного бюджета в сумме 8683,79 тыс.руб. На заседании Думы города в октябре утверждено выделение дополнительных средств местного бюджета в размере 2736,71 тыс. руб., в ноябре будет объявлен аукцион на приобретение еще 5 квартир.</t>
        </r>
        <r>
          <rPr>
            <sz val="20"/>
            <color rgb="FFFF0000"/>
            <rFont val="Times New Roman"/>
            <family val="1"/>
            <charset val="204"/>
          </rPr>
          <t xml:space="preserve">
</t>
        </r>
        <r>
          <rPr>
            <u/>
            <sz val="20"/>
            <rFont val="Times New Roman"/>
            <family val="1"/>
            <charset val="204"/>
          </rPr>
          <t>ДО:</t>
        </r>
        <r>
          <rPr>
            <sz val="20"/>
            <rFont val="Times New Roman"/>
            <family val="1"/>
            <charset val="204"/>
          </rPr>
          <t xml:space="preserve">Реализация программы осуществляется в плановом режиме в соответствии с заключенным Соглашением.Планируемая экономия 1,66 тыс.руб. будет возвращена в бюджет автономного округа и 22,02 тыс.руб.в местный бюджет; </t>
        </r>
        <r>
          <rPr>
            <sz val="20"/>
            <color rgb="FFFF0000"/>
            <rFont val="Times New Roman"/>
            <family val="1"/>
            <charset val="204"/>
          </rPr>
          <t xml:space="preserve">
</t>
        </r>
        <r>
          <rPr>
            <sz val="20"/>
            <rFont val="Times New Roman"/>
            <family val="1"/>
            <charset val="204"/>
          </rPr>
          <t xml:space="preserve"> УБУиО (</t>
        </r>
        <r>
          <rPr>
            <u/>
            <sz val="20"/>
            <rFont val="Times New Roman"/>
            <family val="1"/>
            <charset val="204"/>
          </rPr>
          <t>ДК):</t>
        </r>
        <r>
          <rPr>
            <sz val="20"/>
            <rFont val="Times New Roman"/>
            <family val="1"/>
            <charset val="204"/>
          </rPr>
          <t>Реализация программы  осуществляется в плановом режиме.  Бюджетные ассигнования будут использованы в полном объеме до конца 2016 года.</t>
        </r>
      </is>
    </oc>
    <nc r="P29" t="inlineStr">
      <is>
        <r>
          <rPr>
            <u/>
            <sz val="20"/>
            <rFont val="Times New Roman"/>
            <family val="2"/>
            <charset val="204"/>
          </rPr>
          <t>УБУиО, ДГХ</t>
        </r>
        <r>
          <rPr>
            <sz val="20"/>
            <rFont val="Times New Roman"/>
            <family val="2"/>
            <charset val="204"/>
          </rPr>
          <t xml:space="preserve"> По состоянию на 01.11.2016 произведена:
-выплата вознаграждения 192 приемным родителям (количество получателей ежемесячно уточняется) за январь-август 2016 года, выплата производится планомерно в течение всего финансового года; 
-оплата работ по проверке смет и ремонту жилого помещения для детей сирот и детей, оставшихся без попечения родителей по адресу: пр.Комсомольский, 44/2 кв.59 (63,92тыс.руб. - экономия по итогам повторных торгов по выполнению работ по ремонту жилого помещения по адресу ул.Университетская д.25/1 кв.3).
      Расходы на осуществление ремонта жилых помещений, находящихся на территории муниципального образования, единственными собственниками которых либо собственниками долей в которых являются дети-сироты и дети, оставшиеся без попечения родителей, лица из числа детей-сирот и детей, оставшихся без попечения родителей, остальные доли в которых принадлежат на праве собственности детям-сиротам и детям, оставшимся без попечения родителей, лицам из числа детей-сирот и детей, оставшихся без попечения родителей носят заявительный характер, производятся по мере поступления заявлений.
      По состоянию на 01.11.2016 произведена выплата заработной платы за январь-сентября и первую половину октября месяца 2016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  в рамках переданных государственных полномочий по образованию и организации деятельности комиссий по делам несовершеннолетних и защите их прав (10 штатных единиц) и на осуществление деятельности по опеке и попечительству (45 штатных единиц).
     Предоставление денежных средств на оплату жилого помещения и коммунальных услуг детям-сиротам и детям, оставшимся без попечения родителей носит заявительный характер, выплаты производятся по мере поступления заявлений.  
</t>
        </r>
        <r>
          <rPr>
            <u/>
            <sz val="20"/>
            <rFont val="Times New Roman"/>
            <family val="1"/>
            <charset val="204"/>
          </rPr>
          <t>ДАиГ:</t>
        </r>
        <r>
          <rPr>
            <sz val="20"/>
            <rFont val="Times New Roman"/>
            <family val="1"/>
            <charset val="204"/>
          </rPr>
          <t>Аукцион на приобретение квартир для детей сирот в апреле признан несостоявшимся по причине отсутствия заявок на участие. На июньском заседании Думы города по вопросу внесения изменений в бюджет города принято решение  о выделении дополнительных бюджетных ассигнований за счет средств местного бюджета в сумме 15 322,56 тыс.рублей для возможности приобретения жилых помещений.17.08.2016 состоялся аукцион.Заключен муниципальный контракт на приобретение 28 жилых помещений. Произведена предоплата в размере 30 %. Доведены дополнительные средства окружного бюджета в сумме 8683,79 тыс.руб. На заседании Думы города в октябре утверждено выделение дополнительных средств местного бюджета в размере 2736,71 тыс. руб., в ноябре будет объявлен аукцион на приобретение еще 5 квартир.</t>
        </r>
        <r>
          <rPr>
            <sz val="20"/>
            <color rgb="FFFF0000"/>
            <rFont val="Times New Roman"/>
            <family val="1"/>
            <charset val="204"/>
          </rPr>
          <t xml:space="preserve">
</t>
        </r>
        <r>
          <rPr>
            <u/>
            <sz val="20"/>
            <rFont val="Times New Roman"/>
            <family val="1"/>
            <charset val="204"/>
          </rPr>
          <t>ДО:</t>
        </r>
        <r>
          <rPr>
            <sz val="20"/>
            <rFont val="Times New Roman"/>
            <family val="1"/>
            <charset val="204"/>
          </rPr>
          <t xml:space="preserve">Реализация программы осуществляется в плановом режиме в соответствии с заключенным Соглашением.Планируемая экономия 1,65 тыс.руб. будет возвращена в бюджет автономного округа и 22,02 тыс.руб.в местный бюджет; </t>
        </r>
        <r>
          <rPr>
            <sz val="20"/>
            <color rgb="FFFF0000"/>
            <rFont val="Times New Roman"/>
            <family val="1"/>
            <charset val="204"/>
          </rPr>
          <t xml:space="preserve">
</t>
        </r>
        <r>
          <rPr>
            <sz val="20"/>
            <rFont val="Times New Roman"/>
            <family val="1"/>
            <charset val="204"/>
          </rPr>
          <t xml:space="preserve"> УБУиО (</t>
        </r>
        <r>
          <rPr>
            <u/>
            <sz val="20"/>
            <rFont val="Times New Roman"/>
            <family val="1"/>
            <charset val="204"/>
          </rPr>
          <t>ДК):</t>
        </r>
        <r>
          <rPr>
            <sz val="20"/>
            <rFont val="Times New Roman"/>
            <family val="1"/>
            <charset val="204"/>
          </rPr>
          <t>Реализация программы  осуществляется в плановом режиме.  Бюджетные ассигнования будут использованы в полном объеме до конца 2016 года.</t>
        </r>
      </is>
    </nc>
  </rcc>
  <rcv guid="{BEA0FDBA-BB07-4C19-8BBD-5E57EE395C09}" action="delete"/>
  <rdn rId="0" localSheetId="1" customView="1" name="Z_BEA0FDBA_BB07_4C19_8BBD_5E57EE395C09_.wvu.PrintArea" hidden="1" oldHidden="1">
    <formula>'на 01.11.2016'!$A$1:$R$194</formula>
    <oldFormula>'на 01.11.2016'!$A$1:$R$194</oldFormula>
  </rdn>
  <rdn rId="0" localSheetId="1" customView="1" name="Z_BEA0FDBA_BB07_4C19_8BBD_5E57EE395C09_.wvu.PrintTitles" hidden="1" oldHidden="1">
    <formula>'на 01.11.2016'!$5:$8</formula>
    <oldFormula>'на 01.11.2016'!$5:$8</oldFormula>
  </rdn>
  <rdn rId="0" localSheetId="1" customView="1" name="Z_BEA0FDBA_BB07_4C19_8BBD_5E57EE395C09_.wvu.Cols" hidden="1" oldHidden="1">
    <formula>'на 01.11.2016'!$C:$N</formula>
    <oldFormula>'на 01.11.2016'!$C:$E,'на 01.11.2016'!$M:$N</oldFormula>
  </rdn>
  <rdn rId="0" localSheetId="1" customView="1" name="Z_BEA0FDBA_BB07_4C19_8BBD_5E57EE395C09_.wvu.FilterData" hidden="1" oldHidden="1">
    <formula>'на 01.11.2016'!$A$7:$P$401</formula>
    <oldFormula>'на 01.11.2016'!$A$7:$P$401</oldFormula>
  </rdn>
  <rcv guid="{BEA0FDBA-BB07-4C19-8BBD-5E57EE395C09}"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9" sId="1">
    <oc r="P55" t="inlineStr">
      <is>
        <r>
          <rPr>
            <u/>
            <sz val="20"/>
            <rFont val="Times New Roman"/>
            <family val="1"/>
            <charset val="204"/>
          </rPr>
          <t>АГ:</t>
        </r>
        <r>
          <rPr>
            <sz val="20"/>
            <rFont val="Times New Roman"/>
            <family val="2"/>
            <charset val="204"/>
          </rPr>
          <t xml:space="preserve">
В  соответствии с законом Ханты-Мансийского автономного округа–Югры от 15.05.2006 № 46-оз «О наделении органов местного самоуправления муниципальных районов и городских округов отдельными государственными полномочиями Ханты-Мансийского автономного округа–Югры на подготовку проведения Всероссийской сельскохозяйственной переписи» в целях своевременного выполнения комплекса работ по организации проведения Всероссийской сельскохозяйственной переписи в городе Сургуте из средств федерального бюджета запланированы расходы на предоставление транспортных услуг и услуг связи. 
По состоянию на 01.11.2016 заключены договоры на предоставление:
- транспортных услуг. Договор исполнен в полном объеме;
- услуг связи. Фактические затраты на данные услуги сложились ниже запланированных, в связи с чем образовалась экономия средств на сумму 260,64 тыс. руб.. Оплата произведена  по факту выполненных работ.                                                            
</t>
        </r>
        <r>
          <rPr>
            <u/>
            <sz val="20"/>
            <rFont val="Times New Roman"/>
            <family val="1"/>
            <charset val="204"/>
          </rPr>
          <t>ДГХ:</t>
        </r>
        <r>
          <rPr>
            <sz val="20"/>
            <rFont val="Times New Roman"/>
            <family val="2"/>
            <charset val="204"/>
          </rPr>
          <t xml:space="preserve"> 
Планируется отловить и утилизировать 2 000 безнадзорных животных. По состоянию на 01.11.2016 утилизировано 1 791 безнадзорное животное. Ожидаемое неисполнение 1623,04 тыс.руб. - экономия по результатам фактического исполнения за 1 полугодие 2016 года, планируется внесение изменений в соглашение, экономия в сумме 1 214,70 тыс.руб. будет снята на очередном заседании Думы города.
</t>
        </r>
        <r>
          <rPr>
            <u/>
            <sz val="20"/>
            <rFont val="Times New Roman"/>
            <family val="1"/>
            <charset val="204"/>
          </rPr>
          <t>КУИ:</t>
        </r>
        <r>
          <rPr>
            <sz val="20"/>
            <rFont val="Times New Roman"/>
            <family val="2"/>
            <charset val="204"/>
          </rPr>
          <t xml:space="preserve">
За период январь-август отсутствуют заявки на перечисление субсидий на поддержку сельскохозяйственного производства (рыбохозяйственного комплекса, развития малых форм хозяйствования).  В связи с отсутствием заявителей средства в размере 478,6тыс.руб. не будет использованы. </t>
        </r>
      </is>
    </oc>
    <nc r="P55" t="inlineStr">
      <is>
        <r>
          <rPr>
            <u/>
            <sz val="20"/>
            <rFont val="Times New Roman"/>
            <family val="1"/>
            <charset val="204"/>
          </rPr>
          <t>АГ:</t>
        </r>
        <r>
          <rPr>
            <sz val="20"/>
            <rFont val="Times New Roman"/>
            <family val="2"/>
            <charset val="204"/>
          </rPr>
          <t xml:space="preserve">
В  соответствии с законом Ханты-Мансийского автономного округа–Югры от 15.05.2006 № 46-оз «О наделении органов местного самоуправления муниципальных районов и городских округов отдельными государственными полномочиями Ханты-Мансийского автономного округа–Югры на подготовку проведения Всероссийской сельскохозяйственной переписи» в целях своевременного выполнения комплекса работ по организации проведения Всероссийской сельскохозяйственной переписи в городе Сургуте из средств федерального бюджета запланированы расходы на предоставление транспортных услуг и услуг связи. 
По состоянию на 01.11.2016 заключены договоры на предоставление:
- транспортных услуг. Договор исполнен в полном объеме;
- услуг связи. Фактические затраты на данные услуги сложились ниже запланированных, в связи с чем образовалась экономия средств на сумму 260,64 тыс. руб.. Оплата произведена  по факту выполненных работ.                                                            
</t>
        </r>
        <r>
          <rPr>
            <u/>
            <sz val="20"/>
            <rFont val="Times New Roman"/>
            <family val="1"/>
            <charset val="204"/>
          </rPr>
          <t>ДГХ:</t>
        </r>
        <r>
          <rPr>
            <sz val="20"/>
            <rFont val="Times New Roman"/>
            <family val="2"/>
            <charset val="204"/>
          </rPr>
          <t xml:space="preserve"> 
Планируется отловить и утилизировать 2 000 безнадзорных животных. По состоянию на 01.11.2016 утилизировано 1 791 безнадзорное животное. Ожидаемое неисполнение 1623,04 тыс.руб. - экономия по результатам фактического исполнения за 1 полугодие 2016 года, планируется внесение изменений в соглашение.
</t>
        </r>
        <r>
          <rPr>
            <u/>
            <sz val="20"/>
            <rFont val="Times New Roman"/>
            <family val="1"/>
            <charset val="204"/>
          </rPr>
          <t>КУИ:</t>
        </r>
        <r>
          <rPr>
            <sz val="20"/>
            <rFont val="Times New Roman"/>
            <family val="2"/>
            <charset val="204"/>
          </rPr>
          <t xml:space="preserve">
За период январь-август отсутствуют заявки на перечисление субсидий на поддержку сельскохозяйственного производства (рыбохозяйственного комплекса, развития малых форм хозяйствования).  В связи с отсутствием заявителей средства в размере 478,6тыс.руб. не будет использованы. </t>
        </r>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0" sId="1" numFmtId="4">
    <oc r="L172">
      <f>G172</f>
    </oc>
    <nc r="L172">
      <v>179069.17</v>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01.11.2016'!$A$1:$R$194</formula>
    <oldFormula>'на 01.11.2016'!$A$1:$R$194</oldFormula>
  </rdn>
  <rdn rId="0" localSheetId="1" customView="1" name="Z_BEA0FDBA_BB07_4C19_8BBD_5E57EE395C09_.wvu.PrintTitles" hidden="1" oldHidden="1">
    <formula>'на 01.11.2016'!$5:$8</formula>
    <oldFormula>'на 01.11.2016'!$5:$8</oldFormula>
  </rdn>
  <rdn rId="0" localSheetId="1" customView="1" name="Z_BEA0FDBA_BB07_4C19_8BBD_5E57EE395C09_.wvu.Cols" hidden="1" oldHidden="1">
    <formula>'на 01.11.2016'!$C:$N</formula>
    <oldFormula>'на 01.11.2016'!$C:$N</oldFormula>
  </rdn>
  <rdn rId="0" localSheetId="1" customView="1" name="Z_BEA0FDBA_BB07_4C19_8BBD_5E57EE395C09_.wvu.FilterData" hidden="1" oldHidden="1">
    <formula>'на 01.11.2016'!$A$7:$P$401</formula>
    <oldFormula>'на 01.11.2016'!$A$7:$P$401</oldFormula>
  </rdn>
  <rcv guid="{BEA0FDBA-BB07-4C19-8BBD-5E57EE395C09}"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01.11.2016'!$A$1:$R$194</formula>
    <oldFormula>'на 01.11.2016'!$A$1:$R$194</oldFormula>
  </rdn>
  <rdn rId="0" localSheetId="1" customView="1" name="Z_BEA0FDBA_BB07_4C19_8BBD_5E57EE395C09_.wvu.PrintTitles" hidden="1" oldHidden="1">
    <formula>'на 01.11.2016'!$5:$8</formula>
    <oldFormula>'на 01.11.2016'!$5:$8</oldFormula>
  </rdn>
  <rdn rId="0" localSheetId="1" customView="1" name="Z_BEA0FDBA_BB07_4C19_8BBD_5E57EE395C09_.wvu.Cols" hidden="1" oldHidden="1">
    <formula>'на 01.11.2016'!$C:$E,'на 01.11.2016'!$M:$N</formula>
    <oldFormula>'на 01.11.2016'!$C:$N</oldFormula>
  </rdn>
  <rdn rId="0" localSheetId="1" customView="1" name="Z_BEA0FDBA_BB07_4C19_8BBD_5E57EE395C09_.wvu.FilterData" hidden="1" oldHidden="1">
    <formula>'на 01.11.2016'!$A$7:$P$401</formula>
    <oldFormula>'на 01.11.2016'!$A$7:$P$401</oldFormula>
  </rdn>
  <rcv guid="{BEA0FDBA-BB07-4C19-8BBD-5E57EE395C09}"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01.11.2016'!$A$1:$R$194</formula>
    <oldFormula>'на 01.11.2016'!$A$1:$R$194</oldFormula>
  </rdn>
  <rdn rId="0" localSheetId="1" customView="1" name="Z_BEA0FDBA_BB07_4C19_8BBD_5E57EE395C09_.wvu.PrintTitles" hidden="1" oldHidden="1">
    <formula>'на 01.11.2016'!$5:$8</formula>
    <oldFormula>'на 01.11.2016'!$5:$8</oldFormula>
  </rdn>
  <rdn rId="0" localSheetId="1" customView="1" name="Z_BEA0FDBA_BB07_4C19_8BBD_5E57EE395C09_.wvu.Cols" hidden="1" oldHidden="1">
    <formula>'на 01.11.2016'!$C:$E,'на 01.11.2016'!$M:$N</formula>
    <oldFormula>'на 01.11.2016'!$C:$E,'на 01.11.2016'!$M:$N</oldFormula>
  </rdn>
  <rdn rId="0" localSheetId="1" customView="1" name="Z_BEA0FDBA_BB07_4C19_8BBD_5E57EE395C09_.wvu.FilterData" hidden="1" oldHidden="1">
    <formula>'на 01.11.2016'!$A$7:$P$401</formula>
    <oldFormula>'на 01.11.2016'!$A$7:$P$401</oldFormula>
  </rdn>
  <rcv guid="{BEA0FDBA-BB07-4C19-8BBD-5E57EE395C09}"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3" sId="1">
    <oc r="O172">
      <f>G172-L172</f>
    </oc>
    <nc r="O172">
      <f>G172-L172</f>
    </nc>
  </rcc>
  <rcc rId="464" sId="1" numFmtId="4">
    <oc r="L172">
      <v>179069.17</v>
    </oc>
    <nc r="L172">
      <v>181419.91</v>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5" sId="1">
    <oc r="L170">
      <f>L172+L171+L173+L174+L175</f>
    </oc>
    <nc r="L170">
      <f>L172+L171+L173+L174+L175</f>
    </nc>
  </rcc>
  <rcc rId="466" sId="1">
    <oc r="P170" t="inlineStr">
      <is>
        <r>
          <t>1. Заключен</t>
        </r>
        <r>
          <rPr>
            <sz val="20"/>
            <rFont val="Times New Roman"/>
            <family val="1"/>
            <charset val="204"/>
          </rPr>
          <t xml:space="preserve"> договор от 25.03.2016 № 42 о предоставлении субсидии из бюджета ХМАО - Югры бюджетам муниципальных образований ХМАО - Югры на реализацию муниципальной программы развития малого и среднего предпринимательства между Департаментом экономического развития ХМАО-Югры и Администрацией города. По состоянию на 01.11.2016 в рамках исполнения контракта на оказание услуг по организации ярмарок </t>
        </r>
        <r>
          <rPr>
            <sz val="20"/>
            <color theme="1"/>
            <rFont val="Times New Roman"/>
            <family val="2"/>
            <charset val="204"/>
          </rPr>
          <t xml:space="preserve">на территории города Сургута с участием субъектов малого и среднего предпринимательства состоялись 3 ярмарки с участием местных товаропроизводителей. В рамках мероприятия "Финансовая поддержка" поддержка в форме субсидий оказана 1 организации и 21 субъекту малого и среднего предпринимательства. Оказаны и оплачены услуги по проведению городского конкурса  "Предприниматель года".  Ведется работа по информированию субъектов малого и среднего предпринимательства о формах поддержки. 
</t>
        </r>
        <r>
          <rPr>
            <sz val="20"/>
            <rFont val="Times New Roman"/>
            <family val="1"/>
            <charset val="204"/>
          </rPr>
          <t xml:space="preserve">2. Заключено соглашение от 09.10.2015 № 101  о предоставлении субсидии из бюджета ХМАО - Югры бюджетам муниципальных образований ХМАО - Югры на развитие многофункциональных центров предоставления государственных и муниципальных услуг между Департаментом экономического развития ХМАО-Югры и муниципальным образованием  (действует до исполнения всех взятых обязательств). </t>
        </r>
        <r>
          <rPr>
            <sz val="20"/>
            <color rgb="FFFF0000"/>
            <rFont val="Times New Roman"/>
            <family val="1"/>
            <charset val="204"/>
          </rPr>
          <t xml:space="preserve">
</t>
        </r>
        <r>
          <rPr>
            <sz val="20"/>
            <rFont val="Times New Roman"/>
            <family val="1"/>
            <charset val="204"/>
          </rPr>
          <t/>
        </r>
      </is>
    </oc>
    <nc r="P170" t="inlineStr">
      <is>
        <r>
          <t>1. Заключен</t>
        </r>
        <r>
          <rPr>
            <sz val="20"/>
            <rFont val="Times New Roman"/>
            <family val="1"/>
            <charset val="204"/>
          </rPr>
          <t xml:space="preserve"> договор от 25.03.2016 № 42 о предоставлении субсидии из бюджета ХМАО - Югры бюджетам муниципальных образований ХМАО - Югры на реализацию муниципальной программы развития малого и среднего предпринимательства между Департаментом экономического развития ХМАО-Югры и Администрацией города. По состоянию на 01.11.2016 в рамках исполнения контракта на оказание услуг по организации ярмарок </t>
        </r>
        <r>
          <rPr>
            <sz val="20"/>
            <color theme="1"/>
            <rFont val="Times New Roman"/>
            <family val="2"/>
            <charset val="204"/>
          </rPr>
          <t xml:space="preserve">на территории города Сургута с участием субъектов малого и среднего предпринимательства состоялись 3 ярмарки с участием местных товаропроизводителей. В рамках мероприятия "Финансовая поддержка" поддержка в форме субсидий оказана 1 организации и 21 субъекту малого и среднего предпринимательства. Оказаны и оплачены услуги по проведению городского конкурса  "Предприниматель года".  Ведется работа по информированию субъектов малого и среднего предпринимательства о формах поддержки. 
Ожидаемое неисполнение в размере 9,26 тыс.руб. обусловлено невостребованными средствами по предоставлению субсидии Сургутской торгово-промышленной палате для финансирования поддержки организаций, осуществляющих оказание субьектам поддержки по бизнес-инкубированию, проведению выставок, ярмарок, конференций и иных мероприятий, направленных на продвижение товаров, работ, услуг на региональные и международные рынки, подготовку, переподготовку и повышение квалификации кадров субьектов и организаций.
</t>
        </r>
        <r>
          <rPr>
            <sz val="20"/>
            <rFont val="Times New Roman"/>
            <family val="1"/>
            <charset val="204"/>
          </rPr>
          <t xml:space="preserve">2. Заключено соглашение от 09.10.2015 № 101  о предоставлении субсидии из бюджета ХМАО - Югры бюджетам муниципальных образований ХМАО - Югры на развитие многофункциональных центров предоставления государственных и муниципальных услуг между Департаментом экономического развития ХМАО-Югры и муниципальным образованием  (действует до исполнения всех взятых обязательств). </t>
        </r>
        <r>
          <rPr>
            <sz val="20"/>
            <color rgb="FFFF0000"/>
            <rFont val="Times New Roman"/>
            <family val="1"/>
            <charset val="204"/>
          </rPr>
          <t xml:space="preserve">
</t>
        </r>
        <r>
          <rPr>
            <sz val="20"/>
            <rFont val="Times New Roman"/>
            <family val="1"/>
            <charset val="204"/>
          </rPr>
          <t/>
        </r>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01.11.2016'!$A$1:$P$194</formula>
    <oldFormula>'на 01.11.2016'!$A$1:$P$194</oldFormula>
  </rdn>
  <rdn rId="0" localSheetId="1" customView="1" name="Z_BEA0FDBA_BB07_4C19_8BBD_5E57EE395C09_.wvu.PrintTitles" hidden="1" oldHidden="1">
    <formula>'на 01.11.2016'!$5:$8</formula>
    <oldFormula>'на 01.11.2016'!$5:$8</oldFormula>
  </rdn>
  <rdn rId="0" localSheetId="1" customView="1" name="Z_BEA0FDBA_BB07_4C19_8BBD_5E57EE395C09_.wvu.Cols" hidden="1" oldHidden="1">
    <formula>'на 01.11.2016'!$C:$E,'на 01.11.2016'!$M:$N</formula>
    <oldFormula>'на 01.11.2016'!$C:$E,'на 01.11.2016'!$M:$N</oldFormula>
  </rdn>
  <rdn rId="0" localSheetId="1" customView="1" name="Z_BEA0FDBA_BB07_4C19_8BBD_5E57EE395C09_.wvu.FilterData" hidden="1" oldHidden="1">
    <formula>'на 01.11.2016'!$A$7:$P$401</formula>
    <oldFormula>'на 01.11.2016'!$A$7:$P$401</oldFormula>
  </rdn>
  <rcv guid="{BEA0FDBA-BB07-4C19-8BBD-5E57EE395C09}"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01.11.2016'!$A$1:$R$194</formula>
    <oldFormula>'на 01.11.2016'!$A$1:$R$194</oldFormula>
  </rdn>
  <rdn rId="0" localSheetId="1" customView="1" name="Z_BEA0FDBA_BB07_4C19_8BBD_5E57EE395C09_.wvu.PrintTitles" hidden="1" oldHidden="1">
    <formula>'на 01.11.2016'!$5:$8</formula>
    <oldFormula>'на 01.11.2016'!$5:$8</oldFormula>
  </rdn>
  <rdn rId="0" localSheetId="1" customView="1" name="Z_BEA0FDBA_BB07_4C19_8BBD_5E57EE395C09_.wvu.Cols" hidden="1" oldHidden="1">
    <formula>'на 01.11.2016'!$C:$E,'на 01.11.2016'!$M:$N</formula>
    <oldFormula>'на 01.11.2016'!$C:$E,'на 01.11.2016'!$M:$N</oldFormula>
  </rdn>
  <rdn rId="0" localSheetId="1" customView="1" name="Z_BEA0FDBA_BB07_4C19_8BBD_5E57EE395C09_.wvu.FilterData" hidden="1" oldHidden="1">
    <formula>'на 01.11.2016'!$A$7:$P$401</formula>
    <oldFormula>'на 01.11.2016'!$A$7:$P$401</oldFormula>
  </rdn>
  <rcv guid="{BEA0FDBA-BB07-4C19-8BBD-5E57EE395C09}"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FA29541-62F4-4CED-BF33-19F6BA57578F}" action="delete"/>
  <rdn rId="0" localSheetId="1" customView="1" name="Z_9FA29541_62F4_4CED_BF33_19F6BA57578F_.wvu.PrintArea" hidden="1" oldHidden="1">
    <formula>'на 01.11.2016'!$A$1:$P$194</formula>
    <oldFormula>'на 01.11.2016'!$A$1:$P$194</oldFormula>
  </rdn>
  <rdn rId="0" localSheetId="1" customView="1" name="Z_9FA29541_62F4_4CED_BF33_19F6BA57578F_.wvu.PrintTitles" hidden="1" oldHidden="1">
    <formula>'на 01.11.2016'!$5:$8</formula>
    <oldFormula>'на 01.11.2016'!$5:$8</oldFormula>
  </rdn>
  <rdn rId="0" localSheetId="1" customView="1" name="Z_9FA29541_62F4_4CED_BF33_19F6BA57578F_.wvu.Cols" hidden="1" oldHidden="1">
    <formula>'на 01.11.2016'!$C:$E,'на 01.11.2016'!$M:$N</formula>
    <oldFormula>'на 01.11.2016'!$C:$E,'на 01.11.2016'!$M:$N</oldFormula>
  </rdn>
  <rdn rId="0" localSheetId="1" customView="1" name="Z_9FA29541_62F4_4CED_BF33_19F6BA57578F_.wvu.FilterData" hidden="1" oldHidden="1">
    <formula>'на 01.11.2016'!$A$7:$P$401</formula>
    <oldFormula>'на 01.11.2016'!$A$7:$P$401</oldFormula>
  </rdn>
  <rcv guid="{9FA29541-62F4-4CED-BF33-19F6BA57578F}"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0" sId="1">
    <oc r="P170" t="inlineStr">
      <is>
        <r>
          <t>1. Заключен</t>
        </r>
        <r>
          <rPr>
            <sz val="20"/>
            <rFont val="Times New Roman"/>
            <family val="1"/>
            <charset val="204"/>
          </rPr>
          <t xml:space="preserve"> договор от 25.03.2016 № 42 о предоставлении субсидии из бюджета ХМАО - Югры бюджетам муниципальных образований ХМАО - Югры на реализацию муниципальной программы развития малого и среднего предпринимательства между Департаментом экономического развития ХМАО-Югры и Администрацией города. По состоянию на 01.11.2016 в рамках исполнения контракта на оказание услуг по организации ярмарок </t>
        </r>
        <r>
          <rPr>
            <sz val="20"/>
            <color theme="1"/>
            <rFont val="Times New Roman"/>
            <family val="2"/>
            <charset val="204"/>
          </rPr>
          <t xml:space="preserve">на территории города Сургута с участием субъектов малого и среднего предпринимательства состоялись 3 ярмарки с участием местных товаропроизводителей. В рамках мероприятия "Финансовая поддержка" поддержка в форме субсидий оказана 1 организации и 21 субъекту малого и среднего предпринимательства. Оказаны и оплачены услуги по проведению городского конкурса  "Предприниматель года".  Ведется работа по информированию субъектов малого и среднего предпринимательства о формах поддержки. 
Ожидаемое неисполнение в размере 9,26 тыс.руб. обусловлено невостребованными средствами по предоставлению субсидии Сургутской торгово-промышленной палате для финансирования поддержки организаций, осуществляющих оказание субьектам поддержки по бизнес-инкубированию, проведению выставок, ярмарок, конференций и иных мероприятий, направленных на продвижение товаров, работ, услуг на региональные и международные рынки, подготовку, переподготовку и повышение квалификации кадров субьектов и организаций.
</t>
        </r>
        <r>
          <rPr>
            <sz val="20"/>
            <rFont val="Times New Roman"/>
            <family val="1"/>
            <charset val="204"/>
          </rPr>
          <t xml:space="preserve">2. Заключено соглашение от 09.10.2015 № 101  о предоставлении субсидии из бюджета ХМАО - Югры бюджетам муниципальных образований ХМАО - Югры на развитие многофункциональных центров предоставления государственных и муниципальных услуг между Департаментом экономического развития ХМАО-Югры и муниципальным образованием  (действует до исполнения всех взятых обязательств). </t>
        </r>
        <r>
          <rPr>
            <sz val="20"/>
            <color rgb="FFFF0000"/>
            <rFont val="Times New Roman"/>
            <family val="1"/>
            <charset val="204"/>
          </rPr>
          <t xml:space="preserve">
</t>
        </r>
        <r>
          <rPr>
            <sz val="20"/>
            <rFont val="Times New Roman"/>
            <family val="1"/>
            <charset val="204"/>
          </rPr>
          <t/>
        </r>
      </is>
    </oc>
    <nc r="P170" t="inlineStr">
      <is>
        <r>
          <t>1. Заключен</t>
        </r>
        <r>
          <rPr>
            <sz val="20"/>
            <rFont val="Times New Roman"/>
            <family val="1"/>
            <charset val="204"/>
          </rPr>
          <t xml:space="preserve"> договор от 25.03.2016 № 42 о предоставлении субсидии из бюджета ХМАО - Югры бюджетам муниципальных образований ХМАО - Югры на реализацию муниципальной программы развития малого и среднего предпринимательства между Департаментом экономического развития ХМАО-Югры и Администрацией города. По состоянию на 01.11.2016 в рамках исполнения контракта на оказание услуг по организации ярмарок </t>
        </r>
        <r>
          <rPr>
            <sz val="20"/>
            <color theme="1"/>
            <rFont val="Times New Roman"/>
            <family val="2"/>
            <charset val="204"/>
          </rPr>
          <t xml:space="preserve">на территории города Сургута с участием субъектов малого и среднего предпринимательства состоялись 3 ярмарки с участием местных товаропроизводителей. Оказана поддержка в форме предоставления субсидий 1 организации и 21 субъекту малого и среднего предпринимательства. Оказаны и оплачены услуги по проведению городского конкурса  "Предприниматель года".  Ведется работа по информированию субъектов малого и среднего предпринимательства о формах поддержки. 
</t>
        </r>
        <r>
          <rPr>
            <sz val="20"/>
            <color rgb="FFFF0000"/>
            <rFont val="Times New Roman"/>
            <family val="1"/>
            <charset val="204"/>
          </rPr>
          <t>Ожидаемое неисполнение в размере 9,26 тыс.руб. обусловлено невостребованными средствами по предоставлению субсидии Сургутской торгово-промышленной палате для финансирования поддержки организаций, осуществляющих оказание субьектам поддержки по бизнес-инкубированию, проведению выставок, ярмарок, конференций и иных мероприятий, направленных на продвижение товаров, работ, услуг на региональные и международные рынки, подготовку, переподготовку и повышение квалификации кадров субьектов и организаций.</t>
        </r>
        <r>
          <rPr>
            <sz val="20"/>
            <color theme="1"/>
            <rFont val="Times New Roman"/>
            <family val="2"/>
            <charset val="204"/>
          </rPr>
          <t xml:space="preserve">
</t>
        </r>
        <r>
          <rPr>
            <sz val="20"/>
            <rFont val="Times New Roman"/>
            <family val="1"/>
            <charset val="204"/>
          </rPr>
          <t xml:space="preserve">2. Заключено соглашение от 09.10.2015 № 101  о предоставлении субсидии из бюджета ХМАО - Югры бюджетам муниципальных образований ХМАО - Югры на развитие многофункциональных центров предоставления государственных и муниципальных услуг между Департаментом экономического развития ХМАО-Югры и муниципальным образованием  (действует до исполнения всех взятых обязательств). </t>
        </r>
        <r>
          <rPr>
            <sz val="20"/>
            <color rgb="FFFF0000"/>
            <rFont val="Times New Roman"/>
            <family val="1"/>
            <charset val="204"/>
          </rPr>
          <t xml:space="preserve">
</t>
        </r>
        <r>
          <rPr>
            <sz val="20"/>
            <rFont val="Times New Roman"/>
            <family val="1"/>
            <charset val="204"/>
          </rPr>
          <t/>
        </r>
      </is>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0" sId="1">
    <oc r="P170" t="inlineStr">
      <is>
        <r>
          <t>1. Заключен</t>
        </r>
        <r>
          <rPr>
            <sz val="20"/>
            <rFont val="Times New Roman"/>
            <family val="1"/>
            <charset val="204"/>
          </rPr>
          <t xml:space="preserve"> договор от 25.03.2016 № 42 о предоставлении субсидии из бюджета ХМАО - Югры бюджетам муниципальных образований ХМАО - Югры на реализацию муниципальной программы развития малого и среднего предпринимательства между Департаментом экономического развития ХМАО-Югры и Администрацией города. По состоянию на 01.11.2016 в рамках исполнения контракта на оказание услуг по организации ярмарок </t>
        </r>
        <r>
          <rPr>
            <sz val="20"/>
            <color theme="1"/>
            <rFont val="Times New Roman"/>
            <family val="2"/>
            <charset val="204"/>
          </rPr>
          <t xml:space="preserve">на территории города Сургута с участием субъектов малого и среднего предпринимательства состоялись 3 ярмарки с участием местных товаропроизводителей. Оказана поддержка в форме предоставления субсидий 1 организации и 21 субъекту малого и среднего предпринимательства. Оказаны и оплачены услуги по проведению городского конкурса  "Предприниматель года".  Ведется работа по информированию субъектов малого и среднего предпринимательства о формах поддержки. 
</t>
        </r>
        <r>
          <rPr>
            <sz val="20"/>
            <color rgb="FFFF0000"/>
            <rFont val="Times New Roman"/>
            <family val="1"/>
            <charset val="204"/>
          </rPr>
          <t>Ожидаемое неисполнение в размере 9,26 тыс.руб. обусловлено невостребованными средствами по предоставлению субсидии Сургутской торгово-промышленной палате для финансирования поддержки организаций, осуществляющих оказание субьектам поддержки по бизнес-инкубированию, проведению выставок, ярмарок, конференций и иных мероприятий, направленных на продвижение товаров, работ, услуг на региональные и международные рынки, подготовку, переподготовку и повышение квалификации кадров субьектов и организаций.</t>
        </r>
        <r>
          <rPr>
            <sz val="20"/>
            <color theme="1"/>
            <rFont val="Times New Roman"/>
            <family val="2"/>
            <charset val="204"/>
          </rPr>
          <t xml:space="preserve">
</t>
        </r>
        <r>
          <rPr>
            <sz val="20"/>
            <rFont val="Times New Roman"/>
            <family val="1"/>
            <charset val="204"/>
          </rPr>
          <t xml:space="preserve">2. Заключено соглашение от 09.10.2015 № 101  о предоставлении субсидии из бюджета ХМАО - Югры бюджетам муниципальных образований ХМАО - Югры на развитие многофункциональных центров предоставления государственных и муниципальных услуг между Департаментом экономического развития ХМАО-Югры и муниципальным образованием  (действует до исполнения всех взятых обязательств). </t>
        </r>
        <r>
          <rPr>
            <sz val="20"/>
            <color rgb="FFFF0000"/>
            <rFont val="Times New Roman"/>
            <family val="1"/>
            <charset val="204"/>
          </rPr>
          <t xml:space="preserve">
</t>
        </r>
        <r>
          <rPr>
            <sz val="20"/>
            <rFont val="Times New Roman"/>
            <family val="1"/>
            <charset val="204"/>
          </rPr>
          <t/>
        </r>
      </is>
    </oc>
    <nc r="P170" t="inlineStr">
      <is>
        <r>
          <t>1. Заключен</t>
        </r>
        <r>
          <rPr>
            <sz val="20"/>
            <rFont val="Times New Roman"/>
            <family val="1"/>
            <charset val="204"/>
          </rPr>
          <t xml:space="preserve"> договор от 25.03.2016 № 42 о предоставлении субсидии из бюджета ХМАО - Югры бюджетам муниципальных образований ХМАО - Югры на реализацию муниципальной программы развития малого и среднего предпринимательства между Департаментом экономического развития ХМАО-Югры и Администрацией города. По состоянию на 01.11.2016 в рамках исполнения контракта на оказание услуг по организации ярмарок </t>
        </r>
        <r>
          <rPr>
            <sz val="20"/>
            <color theme="1"/>
            <rFont val="Times New Roman"/>
            <family val="2"/>
            <charset val="204"/>
          </rPr>
          <t xml:space="preserve">на территории города Сургута с участием субъектов малого и среднего предпринимательства состоялись 3 ярмарки с участием местных товаропроизводителей. Оказана поддержка в форме предоставления субсидий 1 организации и 21 субъекту малого и среднего предпринимательства. Оказаны и оплачены услуги по проведению городского конкурса  "Предприниматель года".  Ведется работа по информированию субъектов малого и среднего предпринимательства о формах поддержки. 
</t>
        </r>
        <r>
          <rPr>
            <sz val="20"/>
            <color theme="1"/>
            <rFont val="Times New Roman"/>
            <family val="1"/>
            <charset val="204"/>
          </rPr>
          <t>Ожидаемое неисполнение в размере 9,26 тыс.руб. обусловлено невостребованными средствами по предоставлению субсидии Сургутской торгово-промышленной палате для финансирования поддержки организаций, осуществляющих оказание субьектам поддержки по бизнес-инкубированию, проведению выставок, ярмарок, конференций и иных мероприятий, направленных на продвижение товаров, работ, услуг на региональные и международные рынки, подготовку, переподготовку и повышение квалификации кадров субьектов и организаций.</t>
        </r>
        <r>
          <rPr>
            <sz val="20"/>
            <color theme="1"/>
            <rFont val="Times New Roman"/>
            <family val="2"/>
            <charset val="204"/>
          </rPr>
          <t xml:space="preserve">
</t>
        </r>
        <r>
          <rPr>
            <sz val="20"/>
            <rFont val="Times New Roman"/>
            <family val="1"/>
            <charset val="204"/>
          </rPr>
          <t xml:space="preserve">2. Заключено соглашение от 09.10.2015 № 101  о предоставлении субсидии из бюджета ХМАО - Югры бюджетам муниципальных образований ХМАО - Югры на развитие многофункциональных центров предоставления государственных и муниципальных услуг между Департаментом экономического развития ХМАО-Югры и муниципальным образованием  (действует до исполнения всех взятых обязательств). </t>
        </r>
        <r>
          <rPr>
            <sz val="20"/>
            <color rgb="FFFF0000"/>
            <rFont val="Times New Roman"/>
            <family val="1"/>
            <charset val="204"/>
          </rPr>
          <t xml:space="preserve">
</t>
        </r>
        <r>
          <rPr>
            <sz val="20"/>
            <rFont val="Times New Roman"/>
            <family val="1"/>
            <charset val="204"/>
          </rPr>
          <t/>
        </r>
      </is>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1" sId="1">
    <oc r="P29" t="inlineStr">
      <is>
        <r>
          <rPr>
            <u/>
            <sz val="20"/>
            <rFont val="Times New Roman"/>
            <family val="2"/>
            <charset val="204"/>
          </rPr>
          <t>УБУиО, ДГХ</t>
        </r>
        <r>
          <rPr>
            <sz val="20"/>
            <rFont val="Times New Roman"/>
            <family val="2"/>
            <charset val="204"/>
          </rPr>
          <t xml:space="preserve"> По состоянию на 01.11.2016 произведена:
-выплата вознаграждения 192 приемным родителям (количество получателей ежемесячно уточняется) за январь-август 2016 года, выплата производится планомерно в течение всего финансового года; 
-оплата работ по проверке смет и ремонту жилого помещения для детей сирот и детей, оставшихся без попечения родителей по адресу: пр.Комсомольский, 44/2 кв.59 (63,92тыс.руб. - экономия по итогам повторных торгов по выполнению работ по ремонту жилого помещения по адресу ул.Университетская д.25/1 кв.3).
      Расходы на осуществление ремонта жилых помещений, находящихся на территории муниципального образования, единственными собственниками которых либо собственниками долей в которых являются дети-сироты и дети, оставшиеся без попечения родителей, лица из числа детей-сирот и детей, оставшихся без попечения родителей, остальные доли в которых принадлежат на праве собственности детям-сиротам и детям, оставшимся без попечения родителей, лицам из числа детей-сирот и детей, оставшихся без попечения родителей носят заявительный характер, производятся по мере поступления заявлений.
      По состоянию на 01.11.2016 произведена выплата заработной платы за январь-сентября и первую половину октября месяца 2016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  в рамках переданных государственных полномочий по образованию и организации деятельности комиссий по делам несовершеннолетних и защите их прав (10 штатных единиц) и на осуществление деятельности по опеке и попечительству (45 штатных единиц).
     Предоставление денежных средств на оплату жилого помещения и коммунальных услуг детям-сиротам и детям, оставшимся без попечения родителей носит заявительный характер, выплаты производятся по мере поступления заявлений.  
</t>
        </r>
        <r>
          <rPr>
            <u/>
            <sz val="20"/>
            <rFont val="Times New Roman"/>
            <family val="1"/>
            <charset val="204"/>
          </rPr>
          <t>ДАиГ:</t>
        </r>
        <r>
          <rPr>
            <sz val="20"/>
            <rFont val="Times New Roman"/>
            <family val="1"/>
            <charset val="204"/>
          </rPr>
          <t>Аукцион на приобретение квартир для детей сирот в апреле признан несостоявшимся по причине отсутствия заявок на участие. На июньском заседании Думы города по вопросу внесения изменений в бюджет города принято решение  о выделении дополнительных бюджетных ассигнований за счет средств местного бюджета в сумме 15 322,56 тыс.рублей для возможности приобретения жилых помещений.17.08.2016 состоялся аукцион.Заключен муниципальный контракт на приобретение 28 жилых помещений. Произведена предоплата в размере 30 %. Доведены дополнительные средства окружного бюджета в сумме 8683,79 тыс.руб. На заседании Думы города в октябре утверждено выделение дополнительных средств местного бюджета в размере 2736,71 тыс. руб., в ноябре будет объявлен аукцион на приобретение еще 5 квартир.</t>
        </r>
        <r>
          <rPr>
            <sz val="20"/>
            <color rgb="FFFF0000"/>
            <rFont val="Times New Roman"/>
            <family val="1"/>
            <charset val="204"/>
          </rPr>
          <t xml:space="preserve">
</t>
        </r>
        <r>
          <rPr>
            <u/>
            <sz val="20"/>
            <rFont val="Times New Roman"/>
            <family val="1"/>
            <charset val="204"/>
          </rPr>
          <t>ДО:</t>
        </r>
        <r>
          <rPr>
            <sz val="20"/>
            <rFont val="Times New Roman"/>
            <family val="1"/>
            <charset val="204"/>
          </rPr>
          <t>Реализация программы осуществляется в плановом режиме в соответствии с заключенным Соглашением.
Планируемая экономия в части субсидии частным организациям: 
-22,02 тыс. руб.  сложившаяся в связи с уменьшением количества детодней питания в лагерях, организованных на базе частных организациий (подлежит возврату в местный бюджет.) 
-1,66 тыс. руб. сложившаяся в связи с уменьшением количества детодней питания в лагерях, организованных на базе частных организациий (подлежит возврату в бюджет округа).</t>
        </r>
        <r>
          <rPr>
            <sz val="20"/>
            <color rgb="FFFF0000"/>
            <rFont val="Times New Roman"/>
            <family val="1"/>
            <charset val="204"/>
          </rPr>
          <t xml:space="preserve">
</t>
        </r>
        <r>
          <rPr>
            <sz val="20"/>
            <rFont val="Times New Roman"/>
            <family val="1"/>
            <charset val="204"/>
          </rPr>
          <t xml:space="preserve"> УБУиО (</t>
        </r>
        <r>
          <rPr>
            <u/>
            <sz val="20"/>
            <rFont val="Times New Roman"/>
            <family val="1"/>
            <charset val="204"/>
          </rPr>
          <t>ДК):</t>
        </r>
        <r>
          <rPr>
            <sz val="20"/>
            <rFont val="Times New Roman"/>
            <family val="1"/>
            <charset val="204"/>
          </rPr>
          <t>Реализация программы  осуществляется в плановом режиме.  Бюджетные ассигнования будут использованы в полном объеме до конца 2016 года.</t>
        </r>
      </is>
    </oc>
    <nc r="P29" t="inlineStr">
      <is>
        <r>
          <rPr>
            <u/>
            <sz val="20"/>
            <rFont val="Times New Roman"/>
            <family val="2"/>
            <charset val="204"/>
          </rPr>
          <t>УБУиО, ДГХ</t>
        </r>
        <r>
          <rPr>
            <sz val="20"/>
            <rFont val="Times New Roman"/>
            <family val="2"/>
            <charset val="204"/>
          </rPr>
          <t xml:space="preserve"> По состоянию на 01.11.2016 произведена:
-выплата вознаграждения 192 приемным родителям (количество получателей ежемесячно уточняется) за январь-август 2016 года, выплата производится планомерно в течение всего финансового года; 
-оплата работ по проверке смет и ремонту жилого помещения для детей сирот и детей, оставшихся без попечения родителей по адресу: пр.Комсомольский, 44/2 кв.59 (63,92тыс.руб. - экономия по итогам повторных торгов по выполнению работ по ремонту жилого помещения по адресу ул.Университетская д.25/1 кв.3).
      Расходы на осуществление ремонта жилых помещений, находящихся на территории муниципального образования, единственными собственниками которых либо собственниками долей в которых являются дети-сироты и дети, оставшиеся без попечения родителей, лица из числа детей-сирот и детей, оставшихся без попечения родителей, остальные доли в которых принадлежат на праве собственности детям-сиротам и детям, оставшимся без попечения родителей, лицам из числа детей-сирот и детей, оставшихся без попечения родителей носят заявительный характер, производятся по мере поступления заявлений.
      По состоянию на 01.11.2016 произведена выплата заработной платы за январь-сентября и первую половину октября месяца 2016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  в рамках переданных государственных полномочий по образованию и организации деятельности комиссий по делам несовершеннолетних и защите их прав (10 штатных единиц) и на осуществление деятельности по опеке и попечительству (45 штатных единиц).
     Предоставление денежных средств на оплату жилого помещения и коммунальных услуг детям-сиротам и детям, оставшимся без попечения родителей носит заявительный характер, выплаты производятся по мере поступления заявлений.  
</t>
        </r>
        <r>
          <rPr>
            <u/>
            <sz val="20"/>
            <rFont val="Times New Roman"/>
            <family val="1"/>
            <charset val="204"/>
          </rPr>
          <t>ДАиГ:</t>
        </r>
        <r>
          <rPr>
            <sz val="20"/>
            <rFont val="Times New Roman"/>
            <family val="1"/>
            <charset val="204"/>
          </rPr>
          <t>Аукцион на приобретение квартир для детей сирот в апреле признан несостоявшимся по причине отсутствия заявок на участие. На июньском заседании Думы города по вопросу внесения изменений в бюджет города принято решение  о выделении дополнительных бюджетных ассигнований за счет средств местного бюджета в сумме 15 322,56 тыс.рублей для возможности приобретения жилых помещений.17.08.2016 состоялся аукцион.Заключен муниципальный контракт на приобретение 28 жилых помещений. Произведена предоплата в размере 30 %. Доведены дополнительные средства окружного бюджета в сумме 8683,79 тыс.руб. На заседании Думы города в октябре утверждено выделение дополнительных средств местного бюджета в размере 2736,71 тыс. руб., в ноябре будет объявлен аукцион на приобретение еще 5 квартир.</t>
        </r>
        <r>
          <rPr>
            <sz val="20"/>
            <color rgb="FFFF0000"/>
            <rFont val="Times New Roman"/>
            <family val="1"/>
            <charset val="204"/>
          </rPr>
          <t xml:space="preserve">
</t>
        </r>
        <r>
          <rPr>
            <u/>
            <sz val="20"/>
            <rFont val="Times New Roman"/>
            <family val="1"/>
            <charset val="204"/>
          </rPr>
          <t>ДО:</t>
        </r>
        <r>
          <rPr>
            <sz val="20"/>
            <rFont val="Times New Roman"/>
            <family val="1"/>
            <charset val="204"/>
          </rPr>
          <t>Реализация программы осуществляется в плановом режиме в соответствии с заключенным Соглашением.
Планируемая экономия в части субсидии частным организациям: 
-22,02 тыс. руб.  сложившаяся в связи с уменьшением количества дето-дней питания в лагерях, организованных на базе частных организациий (подлежит возврату в местный бюджет.) 
-1,65 тыс. руб. сложившаяся в связи с уменьшением количества дето-дней питания в лагерях, организованных на базе частных организациий (подлежит возврату в бюджет округа).</t>
        </r>
        <r>
          <rPr>
            <sz val="20"/>
            <color rgb="FFFF0000"/>
            <rFont val="Times New Roman"/>
            <family val="1"/>
            <charset val="204"/>
          </rPr>
          <t xml:space="preserve">
</t>
        </r>
        <r>
          <rPr>
            <sz val="20"/>
            <rFont val="Times New Roman"/>
            <family val="1"/>
            <charset val="204"/>
          </rPr>
          <t xml:space="preserve"> УБУиО (</t>
        </r>
        <r>
          <rPr>
            <u/>
            <sz val="20"/>
            <rFont val="Times New Roman"/>
            <family val="1"/>
            <charset val="204"/>
          </rPr>
          <t>ДК):</t>
        </r>
        <r>
          <rPr>
            <sz val="20"/>
            <rFont val="Times New Roman"/>
            <family val="1"/>
            <charset val="204"/>
          </rPr>
          <t>Реализация программы  осуществляется в плановом режиме.  Бюджетные ассигнования будут использованы в полном объеме до конца 2016 года.</t>
        </r>
      </is>
    </nc>
  </rcc>
  <rcv guid="{BEA0FDBA-BB07-4C19-8BBD-5E57EE395C09}" action="delete"/>
  <rdn rId="0" localSheetId="1" customView="1" name="Z_BEA0FDBA_BB07_4C19_8BBD_5E57EE395C09_.wvu.PrintArea" hidden="1" oldHidden="1">
    <formula>'на 01.11.2016'!$A$1:$R$194</formula>
    <oldFormula>'на 01.11.2016'!$A$1:$R$194</oldFormula>
  </rdn>
  <rdn rId="0" localSheetId="1" customView="1" name="Z_BEA0FDBA_BB07_4C19_8BBD_5E57EE395C09_.wvu.PrintTitles" hidden="1" oldHidden="1">
    <formula>'на 01.11.2016'!$5:$8</formula>
    <oldFormula>'на 01.11.2016'!$5:$8</oldFormula>
  </rdn>
  <rdn rId="0" localSheetId="1" customView="1" name="Z_BEA0FDBA_BB07_4C19_8BBD_5E57EE395C09_.wvu.Cols" hidden="1" oldHidden="1">
    <formula>'на 01.11.2016'!$C:$E,'на 01.11.2016'!$M:$N</formula>
    <oldFormula>'на 01.11.2016'!$C:$E,'на 01.11.2016'!$M:$N</oldFormula>
  </rdn>
  <rdn rId="0" localSheetId="1" customView="1" name="Z_BEA0FDBA_BB07_4C19_8BBD_5E57EE395C09_.wvu.FilterData" hidden="1" oldHidden="1">
    <formula>'на 01.11.2016'!$A$7:$P$401</formula>
    <oldFormula>'на 01.11.2016'!$A$7:$P$401</oldFormula>
  </rdn>
  <rcv guid="{BEA0FDBA-BB07-4C19-8BBD-5E57EE395C09}"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01.11.2016'!$A$1:$R$194</formula>
    <oldFormula>'на 01.11.2016'!$A$1:$R$194</oldFormula>
  </rdn>
  <rdn rId="0" localSheetId="1" customView="1" name="Z_BEA0FDBA_BB07_4C19_8BBD_5E57EE395C09_.wvu.PrintTitles" hidden="1" oldHidden="1">
    <formula>'на 01.11.2016'!$5:$8</formula>
    <oldFormula>'на 01.11.2016'!$5:$8</oldFormula>
  </rdn>
  <rdn rId="0" localSheetId="1" customView="1" name="Z_BEA0FDBA_BB07_4C19_8BBD_5E57EE395C09_.wvu.Cols" hidden="1" oldHidden="1">
    <formula>'на 01.11.2016'!$C:$E,'на 01.11.2016'!$M:$N</formula>
    <oldFormula>'на 01.11.2016'!$C:$E,'на 01.11.2016'!$M:$N</oldFormula>
  </rdn>
  <rdn rId="0" localSheetId="1" customView="1" name="Z_BEA0FDBA_BB07_4C19_8BBD_5E57EE395C09_.wvu.FilterData" hidden="1" oldHidden="1">
    <formula>'на 01.11.2016'!$A$7:$P$401</formula>
    <oldFormula>'на 01.11.2016'!$A$7:$P$401</oldFormula>
  </rdn>
  <rcv guid="{BEA0FDBA-BB07-4C19-8BBD-5E57EE395C09}" action="add"/>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0" sId="1">
    <oc r="P15" t="inlineStr">
      <is>
        <t xml:space="preserve">В рамках данной программы осуществляется строительство объекта " Поликлиника Нефтяник на 700 пос. в смену в мкр.37 г. Сургута". Объект введен в эксплуатацию (разрешение на ввод № 86-ru86310000-68-2016 от 16.09.2016 г.)                                                                                                                                                        В 2016 году произведена оплата и поставка оборудования по контрактам заключенным в 2015 году на сумму 79 798,06тыс.руб.                                                                                                                                                                        
По заключенным в 2016 году контрактам оборудование поставлено и оплачено полностью (на сумму 74 496,3194 тыс.руб.). 
27.10.2016 г.  заключен контракт с ИП Павлюк И.В., на сумму 2 371,35 тыс. руб. на поставку металлической мебели.    
Закупка медицинского оборудования на сумму 1059,042 тыс. руб. в стадии согласования. Публикации извещения -  31.10.2016 г. Поставка оборудования будет осуществлена в декабре 2016г. Заключен договор (до 100т.р.) от 04.10.2016 г. №51/2016  на поставку кресел с табуретом для галокамеры на сумму 98,220 тыс. руб. Оборудование будет принято и оплачено в ноябре 2016г.  
За счет средств местного бюджета произведена оплата задолженности за дополнительные работы по решению суда (дело № А 75-199/2016 от 24.02.2016 г.) в размере 44 558,54 тыс.руб. 
По состоянию на 01.11.2016 г. сложилась экономия по итогам проведения аукционов на поставку оборудования в сумме - 4 215,70496 тыс. руб.
</t>
      </is>
    </oc>
    <nc r="P15" t="inlineStr">
      <is>
        <t xml:space="preserve">В рамках данной программы осуществляется строительство объекта " Поликлиника Нефтяник на 700 пос. в смену в мкр.37 г. Сургута". Объект введен в эксплуатацию (разрешение на ввод № 86-ru86310000-68-2016 от 16.09.2016 г.)  
В 2016 году произведена оплата и поставка оборудования по контрактам, заключенным в 2015 году на сумму 79 798,06тыс.руб.                                        
По заключенным в 2016 году контрактам на сумму 74 496,3194 тыс.рублей оборудование поставлено и оплачено полностью. 
27.10.2016 г.  заключен контракт с ИП Павлюк И.В., на сумму 2 371,35 тыс. руб. на поставку металлической мебели.    
Закупка медицинского оборудования на сумму 1059,042 тыс. руб. в стадии согласования. Публикации извещения -  31.10.2016 г. Поставка оборудования будет осуществлена в декабре 2016г. Заключен договор (до 100т.р.) от 04.10.2016 г. №51/2016  на поставку кресел с табуретом для галокамеры на сумму 98,220 тыс. руб. Оборудование будет принято и оплачено в ноябре 2016г.  
За счет средств местного бюджета произведена оплата задолженности за дополнительные работы по решению суда (дело № А 75-199/2016 от 24.02.2016 г.) в размере 44 558,54 тыс.руб. 
По состоянию на 01.11.2016 г. сложилась экономия по итогам проведения аукционов на поставку оборудования в сумме - 4 215,70496 тыс. руб.
</t>
      </is>
    </nc>
  </rcc>
  <rcv guid="{45DE1976-7F07-4EB4-8A9C-FB72D060BEFA}" action="delete"/>
  <rdn rId="0" localSheetId="1" customView="1" name="Z_45DE1976_7F07_4EB4_8A9C_FB72D060BEFA_.wvu.PrintArea" hidden="1" oldHidden="1">
    <formula>'на 01.11.2016'!$A$1:$P$194</formula>
    <oldFormula>'на 01.11.2016'!$A$1:$P$194</oldFormula>
  </rdn>
  <rdn rId="0" localSheetId="1" customView="1" name="Z_45DE1976_7F07_4EB4_8A9C_FB72D060BEFA_.wvu.PrintTitles" hidden="1" oldHidden="1">
    <formula>'на 01.11.2016'!$5:$8</formula>
    <oldFormula>'на 01.11.2016'!$5:$8</oldFormula>
  </rdn>
  <rdn rId="0" localSheetId="1" customView="1" name="Z_45DE1976_7F07_4EB4_8A9C_FB72D060BEFA_.wvu.Cols" hidden="1" oldHidden="1">
    <formula>'на 01.11.2016'!$C:$E,'на 01.11.2016'!$M:$N</formula>
    <oldFormula>'на 01.11.2016'!$C:$E,'на 01.11.2016'!$M:$N</oldFormula>
  </rdn>
  <rdn rId="0" localSheetId="1" customView="1" name="Z_45DE1976_7F07_4EB4_8A9C_FB72D060BEFA_.wvu.FilterData" hidden="1" oldHidden="1">
    <formula>'на 01.11.2016'!$A$7:$P$401</formula>
    <oldFormula>'на 01.11.2016'!$A$7:$P$401</oldFormula>
  </rdn>
  <rcv guid="{45DE1976-7F07-4EB4-8A9C-FB72D060BEFA}" action="add"/>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5" sId="1">
    <oc r="P15" t="inlineStr">
      <is>
        <t xml:space="preserve">В рамках данной программы осуществляется строительство объекта " Поликлиника Нефтяник на 700 пос. в смену в мкр.37 г. Сургута". Объект введен в эксплуатацию (разрешение на ввод № 86-ru86310000-68-2016 от 16.09.2016 г.)  
В 2016 году произведена оплата и поставка оборудования по контрактам, заключенным в 2015 году на сумму 79 798,06тыс.руб.                                        
По заключенным в 2016 году контрактам на сумму 74 496,3194 тыс.рублей оборудование поставлено и оплачено полностью. 
27.10.2016 г.  заключен контракт с ИП Павлюк И.В., на сумму 2 371,35 тыс. руб. на поставку металлической мебели.    
Закупка медицинского оборудования на сумму 1059,042 тыс. руб. в стадии согласования. Публикации извещения -  31.10.2016 г. Поставка оборудования будет осуществлена в декабре 2016г. Заключен договор (до 100т.р.) от 04.10.2016 г. №51/2016  на поставку кресел с табуретом для галокамеры на сумму 98,220 тыс. руб. Оборудование будет принято и оплачено в ноябре 2016г.  
За счет средств местного бюджета произведена оплата задолженности за дополнительные работы по решению суда (дело № А 75-199/2016 от 24.02.2016 г.) в размере 44 558,54 тыс.руб. 
По состоянию на 01.11.2016 г. сложилась экономия по итогам проведения аукционов на поставку оборудования в сумме - 4 215,70496 тыс. руб.
</t>
      </is>
    </oc>
    <nc r="P15" t="inlineStr">
      <is>
        <t xml:space="preserve">В рамках данной программы осуществляется строительство объекта " Поликлиника Нефтяник на 700 пос. в смену в мкр.37 г. Сургута". Объект введен в эксплуатацию (разрешение на ввод № 86-ru86310000-68-2016 от 16.09.2016 г.)  
В 2016 году произведена оплата и поставка оборудования по контрактам, заключенным в 2015 году на сумму 79 798,06тыс.руб.                                        
По заключенным в 2016 году контрактам на сумму 74 496,3194 тыс.рублей оборудование поставлено и оплачено полностью. 
27.10.2016 г.  заключен контракт с ИП Павлюк И.В., на сумму 2 371,35 тыс. руб. на поставку металлической мебели.    
Закупка медицинского оборудования на сумму 1059,042 тыс. руб. в стадии согласования. Публикации извещения -  31.10.2016 г. Поставка оборудования будет осуществлена в декабре 2016г. Заключен договор (до 100т.р.) от 04.10.2016 г. №51/2016  на поставку кресел с табуретом для галокамеры на сумму 98,220 тыс. руб. Оборудование будет принято и оплачено в ноябре 2016г.  
За счет средств местного бюджета произведена оплата задолженности за дополнительные работы по решению суда (дело № А 75-199/2016 от 24.02.2016 г.) в размере 44 558,54 тыс.руб. 
Ожидаемый остаток на конец года -  экономия по итогам проведения аукционов на поставку оборудования в сумме - 4 215,70496 тыс. руб.
</t>
      </is>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6" sId="1">
    <oc r="P21" t="inlineStr">
      <is>
        <r>
          <rPr>
            <u/>
            <sz val="20"/>
            <color theme="1"/>
            <rFont val="Times New Roman"/>
            <family val="1"/>
            <charset val="204"/>
          </rPr>
          <t xml:space="preserve">ДГХ: </t>
        </r>
        <r>
          <rPr>
            <sz val="20"/>
            <color theme="1"/>
            <rFont val="Times New Roman"/>
            <family val="2"/>
            <charset val="204"/>
          </rPr>
          <t xml:space="preserve">Реализация мероприятия по организации питания обучающихся (оплата коммунальных услуг школьных столовых) осуществляется в соответствии с условиями заключённого контракта. Релизация мероприятия по софинансированию расходов по капитальному ремонту СОШ № 19 запланировано на 4 квартал 2016.
</t>
        </r>
        <r>
          <rPr>
            <u/>
            <sz val="20"/>
            <color theme="1"/>
            <rFont val="Times New Roman"/>
            <family val="1"/>
            <charset val="204"/>
          </rPr>
          <t>Департамент образования</t>
        </r>
        <r>
          <rPr>
            <sz val="20"/>
            <color theme="1"/>
            <rFont val="Times New Roman"/>
            <family val="2"/>
            <charset val="204"/>
          </rPr>
          <t xml:space="preserve">:
Реализация программы осуществляется в плановом режиме, освоение средств планируется до конца 2016 года.
</t>
        </r>
        <r>
          <rPr>
            <u/>
            <sz val="20"/>
            <color theme="1"/>
            <rFont val="Times New Roman"/>
            <family val="1"/>
            <charset val="204"/>
          </rPr>
          <t>ДАиГ:</t>
        </r>
        <r>
          <rPr>
            <sz val="20"/>
            <color theme="1"/>
            <rFont val="Times New Roman"/>
            <family val="2"/>
            <charset val="204"/>
          </rPr>
          <t xml:space="preserve"> 
1.В рамках программы предусмотрены средства за счет местного бюджета на следующие объекты:                                                                                                                                                                                                                                              1.1. Приобретение объекта общего образования "Билдинг-сад на 40 мест, ул.Каролинского, 10".  Ввод объекта в эксплуатацию - ориентировочно IV квартал 2016 года. Окружные средства будут доведены после оформления ввода объекта в эксплуатацию. Оплата части средств по выкупу образовательного учреждения будет произведена после оформления объекта в муниципальную собственность.                                                                                               
2.В рамках подпрограммы V "Ресурсное обеспечение системы образования, науки и молодежной политики" средства предусмотрены на следующие объекты:                                                           
2.1. "Средняя общеобразовательная школа в микрорайоне 32 г.Сургута" На основании проекта распоряжения Администрации города "О заключении долгосрочного муниципального контракта" финансирование выполнения проектно-изыскательских работ будет осуществляться с привлечением средств  окружного бюджета (согласно проекта АИП средства зарезервированы за МО г. Сургут как нераспределенные субсидии). Размещение извещения о проведении открытого конкурса на выполнение проектно-изыскательских работ с  НМЦК- 17 898,80 тыс. руб. - ноябрь 2016г Ориентировочный срок заключения контракта - декабрь 2016 г.
Учитывая сроки размещения закупки на ПИР освоение лимита 2016 года в размере </t>
        </r>
        <r>
          <rPr>
            <b/>
            <sz val="20"/>
            <color theme="1"/>
            <rFont val="Times New Roman"/>
            <family val="1"/>
            <charset val="204"/>
          </rPr>
          <t>1 374,19</t>
        </r>
        <r>
          <rPr>
            <sz val="20"/>
            <color theme="1"/>
            <rFont val="Times New Roman"/>
            <family val="2"/>
            <charset val="204"/>
          </rPr>
          <t xml:space="preserve"> тыс. руб. не представляется возможным. Средства сняты на заседании Думы города в октябре (1 374,19 тыс. руб.).
 Произведен аванс за технологическое присоединения объекта к электрическим сетям на сумму 51,814 тыс.руб. Произведена оплата 50,0 тыс.руб за проверку сметной документации. 
2.2. "Средняя общеобразовательная школа в микрорайоне 33 г.Сургута"  Средства в размере </t>
        </r>
        <r>
          <rPr>
            <b/>
            <sz val="20"/>
            <color theme="1"/>
            <rFont val="Times New Roman"/>
            <family val="1"/>
            <charset val="204"/>
          </rPr>
          <t>1 426,00</t>
        </r>
        <r>
          <rPr>
            <sz val="20"/>
            <color theme="1"/>
            <rFont val="Times New Roman"/>
            <family val="2"/>
            <charset val="204"/>
          </rPr>
          <t xml:space="preserve"> тыс.руб. не освоены и перераспределены по решению Думы города  в октябре 2016 г., ввиду того, что  планируется внесение изменений в гос. программу в части изменения источника финансирования (на внебюджет), предполагается реализация объекта возможна  за счет средств Инвестора с последующим выкупом в муниципальную собственность. Произведена оплата 50,0 тыс.руб. за проверку сметной документации.    
</t>
        </r>
        <r>
          <rPr>
            <u/>
            <sz val="20"/>
            <color theme="1"/>
            <rFont val="Times New Roman"/>
            <family val="1"/>
            <charset val="204"/>
          </rPr>
          <t>УУиБО (ДК)</t>
        </r>
        <r>
          <rPr>
            <sz val="20"/>
            <color theme="1"/>
            <rFont val="Times New Roman"/>
            <family val="2"/>
            <charset val="204"/>
          </rPr>
          <t xml:space="preserve"> 
Реализация программы осуществляется в плановом режиме, освоение средств планируется до конца 2016 года.</t>
        </r>
      </is>
    </oc>
    <nc r="P21" t="inlineStr">
      <is>
        <r>
          <rPr>
            <u/>
            <sz val="20"/>
            <color theme="1"/>
            <rFont val="Times New Roman"/>
            <family val="1"/>
            <charset val="204"/>
          </rPr>
          <t xml:space="preserve">ДГХ: </t>
        </r>
        <r>
          <rPr>
            <sz val="20"/>
            <color theme="1"/>
            <rFont val="Times New Roman"/>
            <family val="2"/>
            <charset val="204"/>
          </rPr>
          <t xml:space="preserve">Реализация мероприятия по организации питания обучающихся (оплата коммунальных услуг школьных столовых) осуществляется в соответствии с условиями заключённого контракта. Релизация мероприятия по софинансированию расходов по капитальному ремонту СОШ № 19 запланировано на 4 квартал 2016.
</t>
        </r>
        <r>
          <rPr>
            <u/>
            <sz val="20"/>
            <color theme="1"/>
            <rFont val="Times New Roman"/>
            <family val="1"/>
            <charset val="204"/>
          </rPr>
          <t>Департамент образования</t>
        </r>
        <r>
          <rPr>
            <sz val="20"/>
            <color theme="1"/>
            <rFont val="Times New Roman"/>
            <family val="2"/>
            <charset val="204"/>
          </rPr>
          <t xml:space="preserve">:
Реализация программы осуществляется в плановом режиме, освоение средств планируется до конца 2016 года.
</t>
        </r>
        <r>
          <rPr>
            <u/>
            <sz val="20"/>
            <color theme="1"/>
            <rFont val="Times New Roman"/>
            <family val="1"/>
            <charset val="204"/>
          </rPr>
          <t>ДАиГ:</t>
        </r>
        <r>
          <rPr>
            <sz val="20"/>
            <color theme="1"/>
            <rFont val="Times New Roman"/>
            <family val="2"/>
            <charset val="204"/>
          </rPr>
          <t xml:space="preserve"> 
1.В рамках программы предусмотрены средства за счет местного бюджета на следующие объекты:                                                                                                                                                                                                                                              1.1. Приобретение объекта общего образования "Билдинг-сад на 40 мест, ул.Каролинского, 10".  Ввод объекта в эксплуатацию - ориентировочно IV квартал 2016 года. Окружные средства будут доведены после оформления ввода объекта в эксплуатацию. Оплата части средств по выкупу образовательного учреждения будет произведена после оформления объекта в муниципальную собственность.                                                                                               
2.В рамках подпрограммы V "Ресурсное обеспечение системы образования, науки и молодежной политики" средства предусмотрены на следующие объекты:                                                           
2.1. "Средняя общеобразовательная школа в микрорайоне 32 г.Сургута" На основании проекта распоряжения Администрации города "О заключении долгосрочного муниципального контракта" финансирование выполнения проектно-изыскательских работ будет осуществляться с привлечением средств  окружного бюджета (согласно проекта АИП средства зарезервированы за МО г. Сургут как нераспределенные субсидии). Размещение извещения о проведении открытого конкурса на выполнение проектно-изыскательских работ с  НМЦК- 17 898,80 тыс. руб. - ноябрь 2016г Ориентировочный срок заключения контракта - декабрь 2016 г.
Учитывая сроки размещения закупки на ПИР освоение лимита 2016 года в размере </t>
        </r>
        <r>
          <rPr>
            <b/>
            <sz val="20"/>
            <color theme="1"/>
            <rFont val="Times New Roman"/>
            <family val="1"/>
            <charset val="204"/>
          </rPr>
          <t>1 374,19</t>
        </r>
        <r>
          <rPr>
            <sz val="20"/>
            <color theme="1"/>
            <rFont val="Times New Roman"/>
            <family val="2"/>
            <charset val="204"/>
          </rPr>
          <t xml:space="preserve"> тыс. руб. не представляется возможным, в связи с чем данные средства перераспределены по решению Думы города, которое состоялось в октябре.
 Произведен аванс за технологическое присоединения объекта к электрическим сетям на сумму 51,814 тыс.руб. Произведена оплата 50,0 тыс.руб за проверку сметной документации. 
2.2. "Средняя общеобразовательная школа в микрорайоне 33 г.Сургута"  Средства в размере </t>
        </r>
        <r>
          <rPr>
            <b/>
            <sz val="20"/>
            <color theme="1"/>
            <rFont val="Times New Roman"/>
            <family val="1"/>
            <charset val="204"/>
          </rPr>
          <t>1 426,00</t>
        </r>
        <r>
          <rPr>
            <sz val="20"/>
            <color theme="1"/>
            <rFont val="Times New Roman"/>
            <family val="2"/>
            <charset val="204"/>
          </rPr>
          <t xml:space="preserve"> тыс.руб. не освоены и перераспределены по решению Думы города  в октябре 2016 г., ввиду того, что  планируется внесение изменений в гос. программу в части изменения источника финансирования (на внебюджет), предполагается реализация объекта возможна  за счет средств Инвестора с последующим выкупом в муниципальную собственность. Произведена оплата 50,0 тыс.руб. за проверку сметной документации.    
</t>
        </r>
        <r>
          <rPr>
            <u/>
            <sz val="20"/>
            <color theme="1"/>
            <rFont val="Times New Roman"/>
            <family val="1"/>
            <charset val="204"/>
          </rPr>
          <t>УУиБО (ДК)</t>
        </r>
        <r>
          <rPr>
            <sz val="20"/>
            <color theme="1"/>
            <rFont val="Times New Roman"/>
            <family val="2"/>
            <charset val="204"/>
          </rPr>
          <t xml:space="preserve"> 
Реализация программы осуществляется в плановом режиме, освоение средств планируется до конца 2016 года.</t>
        </r>
      </is>
    </nc>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7" sId="1" odxf="1" dxf="1">
    <oc r="P21" t="inlineStr">
      <is>
        <r>
          <rPr>
            <u/>
            <sz val="20"/>
            <color theme="1"/>
            <rFont val="Times New Roman"/>
            <family val="1"/>
            <charset val="204"/>
          </rPr>
          <t xml:space="preserve">ДГХ: </t>
        </r>
        <r>
          <rPr>
            <sz val="20"/>
            <color theme="1"/>
            <rFont val="Times New Roman"/>
            <family val="2"/>
            <charset val="204"/>
          </rPr>
          <t xml:space="preserve">Реализация мероприятия по организации питания обучающихся (оплата коммунальных услуг школьных столовых) осуществляется в соответствии с условиями заключённого контракта. Релизация мероприятия по софинансированию расходов по капитальному ремонту СОШ № 19 запланировано на 4 квартал 2016.
</t>
        </r>
        <r>
          <rPr>
            <u/>
            <sz val="20"/>
            <color theme="1"/>
            <rFont val="Times New Roman"/>
            <family val="1"/>
            <charset val="204"/>
          </rPr>
          <t>Департамент образования</t>
        </r>
        <r>
          <rPr>
            <sz val="20"/>
            <color theme="1"/>
            <rFont val="Times New Roman"/>
            <family val="2"/>
            <charset val="204"/>
          </rPr>
          <t xml:space="preserve">:
Реализация программы осуществляется в плановом режиме, освоение средств планируется до конца 2016 года.
</t>
        </r>
        <r>
          <rPr>
            <u/>
            <sz val="20"/>
            <color theme="1"/>
            <rFont val="Times New Roman"/>
            <family val="1"/>
            <charset val="204"/>
          </rPr>
          <t>ДАиГ:</t>
        </r>
        <r>
          <rPr>
            <sz val="20"/>
            <color theme="1"/>
            <rFont val="Times New Roman"/>
            <family val="2"/>
            <charset val="204"/>
          </rPr>
          <t xml:space="preserve"> 
1.В рамках программы предусмотрены средства за счет местного бюджета на следующие объекты:                                                                                                                                                                                                                                              1.1. Приобретение объекта общего образования "Билдинг-сад на 40 мест, ул.Каролинского, 10".  Ввод объекта в эксплуатацию - ориентировочно IV квартал 2016 года. Окружные средства будут доведены после оформления ввода объекта в эксплуатацию. Оплата части средств по выкупу образовательного учреждения будет произведена после оформления объекта в муниципальную собственность.                                                                                               
2.В рамках подпрограммы V "Ресурсное обеспечение системы образования, науки и молодежной политики" средства предусмотрены на следующие объекты:                                                           
2.1. "Средняя общеобразовательная школа в микрорайоне 32 г.Сургута" На основании проекта распоряжения Администрации города "О заключении долгосрочного муниципального контракта" финансирование выполнения проектно-изыскательских работ будет осуществляться с привлечением средств  окружного бюджета (согласно проекта АИП средства зарезервированы за МО г. Сургут как нераспределенные субсидии). Размещение извещения о проведении открытого конкурса на выполнение проектно-изыскательских работ с  НМЦК- 17 898,80 тыс. руб. - ноябрь 2016г Ориентировочный срок заключения контракта - декабрь 2016 г.
Учитывая сроки размещения закупки на ПИР освоение лимита 2016 года в размере </t>
        </r>
        <r>
          <rPr>
            <b/>
            <sz val="20"/>
            <color theme="1"/>
            <rFont val="Times New Roman"/>
            <family val="1"/>
            <charset val="204"/>
          </rPr>
          <t>1 374,19</t>
        </r>
        <r>
          <rPr>
            <sz val="20"/>
            <color theme="1"/>
            <rFont val="Times New Roman"/>
            <family val="2"/>
            <charset val="204"/>
          </rPr>
          <t xml:space="preserve"> тыс. руб. не представляется возможным, в связи с чем данные средства перераспределены по решению Думы города, которое состоялось в октябре.
 Произведен аванс за технологическое присоединения объекта к электрическим сетям на сумму 51,814 тыс.руб. Произведена оплата 50,0 тыс.руб за проверку сметной документации. 
2.2. "Средняя общеобразовательная школа в микрорайоне 33 г.Сургута"  Средства в размере </t>
        </r>
        <r>
          <rPr>
            <b/>
            <sz val="20"/>
            <color theme="1"/>
            <rFont val="Times New Roman"/>
            <family val="1"/>
            <charset val="204"/>
          </rPr>
          <t>1 426,00</t>
        </r>
        <r>
          <rPr>
            <sz val="20"/>
            <color theme="1"/>
            <rFont val="Times New Roman"/>
            <family val="2"/>
            <charset val="204"/>
          </rPr>
          <t xml:space="preserve"> тыс.руб. не освоены и перераспределены по решению Думы города  в октябре 2016 г., ввиду того, что  планируется внесение изменений в гос. программу в части изменения источника финансирования (на внебюджет), предполагается реализация объекта возможна  за счет средств Инвестора с последующим выкупом в муниципальную собственность. Произведена оплата 50,0 тыс.руб. за проверку сметной документации.    
</t>
        </r>
        <r>
          <rPr>
            <u/>
            <sz val="20"/>
            <color theme="1"/>
            <rFont val="Times New Roman"/>
            <family val="1"/>
            <charset val="204"/>
          </rPr>
          <t>УУиБО (ДК)</t>
        </r>
        <r>
          <rPr>
            <sz val="20"/>
            <color theme="1"/>
            <rFont val="Times New Roman"/>
            <family val="2"/>
            <charset val="204"/>
          </rPr>
          <t xml:space="preserve"> 
Реализация программы осуществляется в плановом режиме, освоение средств планируется до конца 2016 года.</t>
        </r>
      </is>
    </oc>
    <nc r="P21" t="inlineStr">
      <is>
        <r>
          <rPr>
            <u/>
            <sz val="19"/>
            <color theme="1"/>
            <rFont val="Times New Roman"/>
            <family val="1"/>
            <charset val="204"/>
          </rPr>
          <t xml:space="preserve">ДГХ: </t>
        </r>
        <r>
          <rPr>
            <sz val="19"/>
            <color theme="1"/>
            <rFont val="Times New Roman"/>
            <family val="1"/>
            <charset val="204"/>
          </rPr>
          <t xml:space="preserve">Реализация мероприятия по организации питания обучающихся (оплата коммунальных услуг школьных столовых) осуществляется в соответствии с условиями заключённого контракта. Релизация мероприятия по софинансированию расходов по капитальному ремонту СОШ № 19 запланировано на 4 квартал 2016.
</t>
        </r>
        <r>
          <rPr>
            <u/>
            <sz val="19"/>
            <color theme="1"/>
            <rFont val="Times New Roman"/>
            <family val="1"/>
            <charset val="204"/>
          </rPr>
          <t>Департамент образования</t>
        </r>
        <r>
          <rPr>
            <sz val="19"/>
            <color theme="1"/>
            <rFont val="Times New Roman"/>
            <family val="1"/>
            <charset val="204"/>
          </rPr>
          <t xml:space="preserve">:
Реализация программы осуществляется в плановом режиме, освоение средств планируется до конца 2016 года.
</t>
        </r>
        <r>
          <rPr>
            <u/>
            <sz val="19"/>
            <color theme="1"/>
            <rFont val="Times New Roman"/>
            <family val="1"/>
            <charset val="204"/>
          </rPr>
          <t>ДАиГ:</t>
        </r>
        <r>
          <rPr>
            <sz val="19"/>
            <color theme="1"/>
            <rFont val="Times New Roman"/>
            <family val="1"/>
            <charset val="204"/>
          </rPr>
          <t xml:space="preserve"> 
1.В рамках программы предусмотрены средства за счет местного бюджета на следующие объекты:                                                                                                                                                                                                                                              1.1. Приобретение объекта общего образования "Билдинг-сад на 40 мест, ул.Каролинского, 10".  Ввод объекта в эксплуатацию - ориентировочно IV квартал 2016 года. Окружные средства будут доведены после оформления ввода объекта в эксплуатацию. Оплата части средств по выкупу образовательного учреждения будет произведена после оформления объекта в муниципальную собственность.                                                                                               
2.В рамках подпрограммы V "Ресурсное обеспечение системы образования, науки и молодежной политики" средства предусмотрены на следующие объекты:                                                           
2.1. "Средняя общеобразовательная школа в микрорайоне 32 г.Сургута" На основании проекта распоряжения Администрации города "О заключении долгосрочного муниципального контракта" финансирование выполнения проектно-изыскательских работ будет осуществляться с привлечением средств  окружного бюджета (согласно проекта АИП средства зарезервированы за МО г. Сургут как нераспределенные субсидии). Размещение извещения о проведении открытого конкурса на выполнение проектно-изыскательских работ с  НМЦК- 17 898,80 тыс. руб. - ноябрь 2016г Ориентировочный срок заключения контракта - декабрь 2016 г.
Учитывая сроки размещения закупки на ПИР освоение лимита 2016 года в размере </t>
        </r>
        <r>
          <rPr>
            <b/>
            <sz val="19"/>
            <color theme="1"/>
            <rFont val="Times New Roman"/>
            <family val="1"/>
            <charset val="204"/>
          </rPr>
          <t>1 374,19</t>
        </r>
        <r>
          <rPr>
            <sz val="19"/>
            <color theme="1"/>
            <rFont val="Times New Roman"/>
            <family val="1"/>
            <charset val="204"/>
          </rPr>
          <t xml:space="preserve"> тыс. руб. не представляется возможным, в связи с чем данные средства перераспределены по решению Думы города, которое состоялось в октябре.
Произведен аванс за технологическое присоединения объекта к электрическим сетям на сумму 51,814 тыс.руб. Произведена оплата 50,0 тыс.руб за проверку сметной документации. 
2.2. "Средняя общеобразовательная школа в микрорайоне 33 г.Сургута"  Средства в размере </t>
        </r>
        <r>
          <rPr>
            <b/>
            <sz val="19"/>
            <color theme="1"/>
            <rFont val="Times New Roman"/>
            <family val="1"/>
            <charset val="204"/>
          </rPr>
          <t>1 426,00</t>
        </r>
        <r>
          <rPr>
            <sz val="19"/>
            <color theme="1"/>
            <rFont val="Times New Roman"/>
            <family val="1"/>
            <charset val="204"/>
          </rPr>
          <t xml:space="preserve"> тыс.руб. не освоены и перераспределены по решению Думы города  в октябре 2016 г., ввиду того, что  планируется внесение изменений в гос. программу в части изменения источника финансирования (на внебюджет), предполагается реализация объекта  за счет средств Инвестора с последующим выкупом в муниципальную собственность. Произведена оплата 50,0 тыс.руб. за проверку сметной документации.    
</t>
        </r>
        <r>
          <rPr>
            <u/>
            <sz val="19"/>
            <color theme="1"/>
            <rFont val="Times New Roman"/>
            <family val="1"/>
            <charset val="204"/>
          </rPr>
          <t>УУиБО (ДК)</t>
        </r>
        <r>
          <rPr>
            <sz val="19"/>
            <color theme="1"/>
            <rFont val="Times New Roman"/>
            <family val="1"/>
            <charset val="204"/>
          </rPr>
          <t xml:space="preserve"> 
Реализация программы осуществляется в плановом режиме, освоение средств планируется до конца 2016 года.</t>
        </r>
      </is>
    </nc>
    <ndxf>
      <font>
        <sz val="19"/>
      </font>
    </ndxf>
  </rcc>
  <rfmt sheetId="1" sqref="P21:P28">
    <dxf>
      <alignment vertical="top" readingOrder="0"/>
    </dxf>
  </rfmt>
  <rcv guid="{45DE1976-7F07-4EB4-8A9C-FB72D060BEFA}" action="delete"/>
  <rdn rId="0" localSheetId="1" customView="1" name="Z_45DE1976_7F07_4EB4_8A9C_FB72D060BEFA_.wvu.PrintArea" hidden="1" oldHidden="1">
    <formula>'на 01.11.2016'!$A$1:$P$194</formula>
    <oldFormula>'на 01.11.2016'!$A$1:$P$194</oldFormula>
  </rdn>
  <rdn rId="0" localSheetId="1" customView="1" name="Z_45DE1976_7F07_4EB4_8A9C_FB72D060BEFA_.wvu.PrintTitles" hidden="1" oldHidden="1">
    <formula>'на 01.11.2016'!$5:$8</formula>
    <oldFormula>'на 01.11.2016'!$5:$8</oldFormula>
  </rdn>
  <rdn rId="0" localSheetId="1" customView="1" name="Z_45DE1976_7F07_4EB4_8A9C_FB72D060BEFA_.wvu.Cols" hidden="1" oldHidden="1">
    <formula>'на 01.11.2016'!$C:$E,'на 01.11.2016'!$M:$N</formula>
    <oldFormula>'на 01.11.2016'!$C:$E,'на 01.11.2016'!$M:$N</oldFormula>
  </rdn>
  <rdn rId="0" localSheetId="1" customView="1" name="Z_45DE1976_7F07_4EB4_8A9C_FB72D060BEFA_.wvu.FilterData" hidden="1" oldHidden="1">
    <formula>'на 01.11.2016'!$A$7:$P$401</formula>
    <oldFormula>'на 01.11.2016'!$A$7:$P$401</oldFormula>
  </rdn>
  <rcv guid="{45DE1976-7F07-4EB4-8A9C-FB72D060BEFA}"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 sId="1" odxf="1" dxf="1">
    <nc r="R9">
      <f>O15+O21+O29+O36+O37+O43+O49+O55+O61+O62+O63+O144+O151+O158+O164+O170+O176+O177+O183+O184+O190+O191+O192+O193+O194</f>
    </nc>
    <ndxf>
      <alignment vertical="center" readingOrder="0"/>
    </ndxf>
  </rcc>
  <rcv guid="{BEA0FDBA-BB07-4C19-8BBD-5E57EE395C09}" action="delete"/>
  <rdn rId="0" localSheetId="1" customView="1" name="Z_BEA0FDBA_BB07_4C19_8BBD_5E57EE395C09_.wvu.PrintArea" hidden="1" oldHidden="1">
    <formula>'на 01.11.2016'!$A$1:$P$194</formula>
    <oldFormula>'на 01.11.2016'!$A$1:$P$194</oldFormula>
  </rdn>
  <rdn rId="0" localSheetId="1" customView="1" name="Z_BEA0FDBA_BB07_4C19_8BBD_5E57EE395C09_.wvu.PrintTitles" hidden="1" oldHidden="1">
    <formula>'на 01.11.2016'!$5:$8</formula>
    <oldFormula>'на 01.11.2016'!$5:$8</oldFormula>
  </rdn>
  <rdn rId="0" localSheetId="1" customView="1" name="Z_BEA0FDBA_BB07_4C19_8BBD_5E57EE395C09_.wvu.Cols" hidden="1" oldHidden="1">
    <formula>'на 01.11.2016'!$C:$E,'на 01.11.2016'!$M:$N</formula>
    <oldFormula>'на 01.11.2016'!$C:$E,'на 01.11.2016'!$M:$N</oldFormula>
  </rdn>
  <rdn rId="0" localSheetId="1" customView="1" name="Z_BEA0FDBA_BB07_4C19_8BBD_5E57EE395C09_.wvu.FilterData" hidden="1" oldHidden="1">
    <formula>'на 01.11.2016'!$A$7:$P$401</formula>
    <oldFormula>'на 01.11.2016'!$A$7:$P$401</oldFormula>
  </rdn>
  <rcv guid="{BEA0FDBA-BB07-4C19-8BBD-5E57EE395C09}"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DE1976-7F07-4EB4-8A9C-FB72D060BEFA}" action="delete"/>
  <rdn rId="0" localSheetId="1" customView="1" name="Z_45DE1976_7F07_4EB4_8A9C_FB72D060BEFA_.wvu.PrintArea" hidden="1" oldHidden="1">
    <formula>'на 01.11.2016'!$A$1:$P$194</formula>
    <oldFormula>'на 01.11.2016'!$A$1:$P$194</oldFormula>
  </rdn>
  <rdn rId="0" localSheetId="1" customView="1" name="Z_45DE1976_7F07_4EB4_8A9C_FB72D060BEFA_.wvu.PrintTitles" hidden="1" oldHidden="1">
    <formula>'на 01.11.2016'!$5:$8</formula>
    <oldFormula>'на 01.11.2016'!$5:$8</oldFormula>
  </rdn>
  <rdn rId="0" localSheetId="1" customView="1" name="Z_45DE1976_7F07_4EB4_8A9C_FB72D060BEFA_.wvu.Rows" hidden="1" oldHidden="1">
    <formula>'на 01.11.2016'!$16:$16,'на 01.11.2016'!$18:$18,'на 01.11.2016'!$20:$20,'на 01.11.2016'!$28:$28</formula>
  </rdn>
  <rdn rId="0" localSheetId="1" customView="1" name="Z_45DE1976_7F07_4EB4_8A9C_FB72D060BEFA_.wvu.Cols" hidden="1" oldHidden="1">
    <formula>'на 01.11.2016'!$C:$E,'на 01.11.2016'!$M:$N</formula>
    <oldFormula>'на 01.11.2016'!$C:$E,'на 01.11.2016'!$M:$N</oldFormula>
  </rdn>
  <rdn rId="0" localSheetId="1" customView="1" name="Z_45DE1976_7F07_4EB4_8A9C_FB72D060BEFA_.wvu.FilterData" hidden="1" oldHidden="1">
    <formula>'на 01.11.2016'!$A$7:$P$401</formula>
    <oldFormula>'на 01.11.2016'!$A$7:$P$401</oldFormula>
  </rdn>
  <rcv guid="{45DE1976-7F07-4EB4-8A9C-FB72D060BEFA}" action="add"/>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DE1976-7F07-4EB4-8A9C-FB72D060BEFA}" action="delete"/>
  <rdn rId="0" localSheetId="1" customView="1" name="Z_45DE1976_7F07_4EB4_8A9C_FB72D060BEFA_.wvu.PrintArea" hidden="1" oldHidden="1">
    <formula>'на 01.11.2016'!$A$1:$P$194</formula>
    <oldFormula>'на 01.11.2016'!$A$1:$P$194</oldFormula>
  </rdn>
  <rdn rId="0" localSheetId="1" customView="1" name="Z_45DE1976_7F07_4EB4_8A9C_FB72D060BEFA_.wvu.PrintTitles" hidden="1" oldHidden="1">
    <formula>'на 01.11.2016'!$5:$8</formula>
    <oldFormula>'на 01.11.2016'!$5:$8</oldFormula>
  </rdn>
  <rdn rId="0" localSheetId="1" customView="1" name="Z_45DE1976_7F07_4EB4_8A9C_FB72D060BEFA_.wvu.Rows" hidden="1" oldHidden="1">
    <formula>'на 01.11.2016'!$16:$16,'на 01.11.2016'!$18:$18,'на 01.11.2016'!$20:$20,'на 01.11.2016'!$28:$28,'на 01.11.2016'!$31:$31,'на 01.11.2016'!$35:$35</formula>
    <oldFormula>'на 01.11.2016'!$16:$16,'на 01.11.2016'!$18:$18,'на 01.11.2016'!$20:$20,'на 01.11.2016'!$28:$28</oldFormula>
  </rdn>
  <rdn rId="0" localSheetId="1" customView="1" name="Z_45DE1976_7F07_4EB4_8A9C_FB72D060BEFA_.wvu.Cols" hidden="1" oldHidden="1">
    <formula>'на 01.11.2016'!$C:$E,'на 01.11.2016'!$M:$N</formula>
    <oldFormula>'на 01.11.2016'!$C:$E,'на 01.11.2016'!$M:$N</oldFormula>
  </rdn>
  <rdn rId="0" localSheetId="1" customView="1" name="Z_45DE1976_7F07_4EB4_8A9C_FB72D060BEFA_.wvu.FilterData" hidden="1" oldHidden="1">
    <formula>'на 01.11.2016'!$A$7:$P$401</formula>
    <oldFormula>'на 01.11.2016'!$A$7:$P$401</oldFormula>
  </rdn>
  <rcv guid="{45DE1976-7F07-4EB4-8A9C-FB72D060BEFA}" action="add"/>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2" sId="1">
    <oc r="P29" t="inlineStr">
      <is>
        <r>
          <rPr>
            <u/>
            <sz val="20"/>
            <rFont val="Times New Roman"/>
            <family val="2"/>
            <charset val="204"/>
          </rPr>
          <t>УБУиО, ДГХ</t>
        </r>
        <r>
          <rPr>
            <sz val="20"/>
            <rFont val="Times New Roman"/>
            <family val="2"/>
            <charset val="204"/>
          </rPr>
          <t xml:space="preserve"> По состоянию на 01.11.2016 произведена:
-выплата вознаграждения 192 приемным родителям (количество получателей ежемесячно уточняется) за январь-август 2016 года, выплата производится планомерно в течение всего финансового года; 
-оплата работ по проверке смет и ремонту жилого помещения для детей сирот и детей, оставшихся без попечения родителей по адресу: пр.Комсомольский, 44/2 кв.59 (63,92тыс.руб. - экономия по итогам повторных торгов по выполнению работ по ремонту жилого помещения по адресу ул.Университетская д.25/1 кв.3).
      Расходы на осуществление ремонта жилых помещений, находящихся на территории муниципального образования, единственными собственниками которых либо собственниками долей в которых являются дети-сироты и дети, оставшиеся без попечения родителей, лица из числа детей-сирот и детей, оставшихся без попечения родителей, остальные доли в которых принадлежат на праве собственности детям-сиротам и детям, оставшимся без попечения родителей, лицам из числа детей-сирот и детей, оставшихся без попечения родителей носят заявительный характер, производятся по мере поступления заявлений.
      По состоянию на 01.11.2016 произведена выплата заработной платы за январь-сентября и первую половину октября месяца 2016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  в рамках переданных государственных полномочий по образованию и организации деятельности комиссий по делам несовершеннолетних и защите их прав (10 штатных единиц) и на осуществление деятельности по опеке и попечительству (45 штатных единиц).
     Предоставление денежных средств на оплату жилого помещения и коммунальных услуг детям-сиротам и детям, оставшимся без попечения родителей носит заявительный характер, выплаты производятся по мере поступления заявлений.  
</t>
        </r>
        <r>
          <rPr>
            <u/>
            <sz val="20"/>
            <rFont val="Times New Roman"/>
            <family val="1"/>
            <charset val="204"/>
          </rPr>
          <t>ДАиГ:</t>
        </r>
        <r>
          <rPr>
            <sz val="20"/>
            <rFont val="Times New Roman"/>
            <family val="1"/>
            <charset val="204"/>
          </rPr>
          <t>Аукцион на приобретение квартир для детей сирот в апреле признан несостоявшимся по причине отсутствия заявок на участие. На июньском заседании Думы города по вопросу внесения изменений в бюджет города принято решение  о выделении дополнительных бюджетных ассигнований за счет средств местного бюджета в сумме 15 322,56 тыс.рублей для возможности приобретения жилых помещений.17.08.2016 состоялся аукцион.Заключен муниципальный контракт на приобретение 28 жилых помещений. Произведена предоплата в размере 30 %. Доведены дополнительные средства окружного бюджета в сумме 8683,79 тыс.руб. На заседании Думы города в октябре утверждено выделение дополнительных средств местного бюджета в размере 2736,71 тыс. руб., в ноябре будет объявлен аукцион на приобретение еще 5 квартир.</t>
        </r>
        <r>
          <rPr>
            <sz val="20"/>
            <color rgb="FFFF0000"/>
            <rFont val="Times New Roman"/>
            <family val="1"/>
            <charset val="204"/>
          </rPr>
          <t xml:space="preserve">
</t>
        </r>
        <r>
          <rPr>
            <u/>
            <sz val="20"/>
            <rFont val="Times New Roman"/>
            <family val="1"/>
            <charset val="204"/>
          </rPr>
          <t>ДО:</t>
        </r>
        <r>
          <rPr>
            <sz val="20"/>
            <rFont val="Times New Roman"/>
            <family val="1"/>
            <charset val="204"/>
          </rPr>
          <t>Реализация программы осуществляется в плановом режиме в соответствии с заключенным Соглашением.
Планируемая экономия в части субсидии частным организациям: 
-22,02 тыс. руб.  сложившаяся в связи с уменьшением количества дето-дней питания в лагерях, организованных на базе частных организациий (подлежит возврату в местный бюджет.) 
-1,65 тыс. руб. сложившаяся в связи с уменьшением количества дето-дней питания в лагерях, организованных на базе частных организациий (подлежит возврату в бюджет округа).</t>
        </r>
        <r>
          <rPr>
            <sz val="20"/>
            <color rgb="FFFF0000"/>
            <rFont val="Times New Roman"/>
            <family val="1"/>
            <charset val="204"/>
          </rPr>
          <t xml:space="preserve">
</t>
        </r>
        <r>
          <rPr>
            <sz val="20"/>
            <rFont val="Times New Roman"/>
            <family val="1"/>
            <charset val="204"/>
          </rPr>
          <t xml:space="preserve"> УБУиО (</t>
        </r>
        <r>
          <rPr>
            <u/>
            <sz val="20"/>
            <rFont val="Times New Roman"/>
            <family val="1"/>
            <charset val="204"/>
          </rPr>
          <t>ДК):</t>
        </r>
        <r>
          <rPr>
            <sz val="20"/>
            <rFont val="Times New Roman"/>
            <family val="1"/>
            <charset val="204"/>
          </rPr>
          <t>Реализация программы  осуществляется в плановом режиме.  Бюджетные ассигнования будут использованы в полном объеме до конца 2016 года.</t>
        </r>
      </is>
    </oc>
    <nc r="P29" t="inlineStr">
      <is>
        <r>
          <rPr>
            <u/>
            <sz val="20"/>
            <rFont val="Times New Roman"/>
            <family val="2"/>
            <charset val="204"/>
          </rPr>
          <t>УБУиО, ДГХ</t>
        </r>
        <r>
          <rPr>
            <sz val="20"/>
            <rFont val="Times New Roman"/>
            <family val="2"/>
            <charset val="204"/>
          </rPr>
          <t xml:space="preserve"> По состоянию на 01.11.2016 произведена:
-выплата вознаграждения 192 приемным родителям (количество получателей ежемесячно уточняется) за январь-август 2016 года, выплата производится планомерно в течение всего финансового года; 
-оплата работ по проверке смет и ремонту жилого помещения для детей сирот и детей, оставшихся без попечения родителей по адресу: пр.Комсомольский, 44/2 кв.59 (63,92тыс.руб. - экономия по итогам повторных торгов по выполнению работ по ремонту жилого помещения по адресу ул.Университетская д.25/1 кв.3).
      Расходы на осуществление ремонта жилых помещений  детей-сирот и детей, оставшихся без попечения родителей, предоставление денежных средств на оплату жилого помещения и коммунальных услуг детям-сиротам и детям, оставшимся без попечения родителей носят заявительный характер, производятся по мере поступления заявлений.
      По состоянию на 01.11.2016 произведена выплата заработной платы за январь-сентября и первую половину октября месяца 2016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  в рамках переданных государственных полномочий по образованию и организации деятельности комиссий по делам несовершеннолетних и защите их прав (10 штатных единиц) и на осуществление деятельности по опеке и попечительству (45 штатных единиц).
     </t>
        </r>
        <r>
          <rPr>
            <u/>
            <sz val="20"/>
            <rFont val="Times New Roman"/>
            <family val="1"/>
            <charset val="204"/>
          </rPr>
          <t>ДАиГ:</t>
        </r>
        <r>
          <rPr>
            <sz val="20"/>
            <rFont val="Times New Roman"/>
            <family val="1"/>
            <charset val="204"/>
          </rPr>
          <t>Аукцион на приобретение квартир для детей сирот в апреле признан несостоявшимся по причине отсутствия заявок на участие. На июньском заседании Думы города по вопросу внесения изменений в бюджет города принято решение  о выделении дополнительных бюджетных ассигнований за счет средств местного бюджета в сумме 15 322,56 тыс.рублей для возможности приобретения жилых помещений.17.08.2016 состоялся аукцион.Заключен муниципальный контракт на приобретение 28 жилых помещений. Произведена предоплата в размере 30 %. Доведены дополнительные средства окружного бюджета в сумме 8683,79 тыс.руб. На заседании Думы города в октябре утверждено выделение дополнительных средств местного бюджета в размере 2736,71 тыс. руб., в ноябре будет объявлен аукцион на приобретение еще 5 квартир.</t>
        </r>
        <r>
          <rPr>
            <sz val="20"/>
            <color rgb="FFFF0000"/>
            <rFont val="Times New Roman"/>
            <family val="1"/>
            <charset val="204"/>
          </rPr>
          <t xml:space="preserve">
</t>
        </r>
        <r>
          <rPr>
            <u/>
            <sz val="20"/>
            <rFont val="Times New Roman"/>
            <family val="1"/>
            <charset val="204"/>
          </rPr>
          <t>ДО:</t>
        </r>
        <r>
          <rPr>
            <sz val="20"/>
            <rFont val="Times New Roman"/>
            <family val="1"/>
            <charset val="204"/>
          </rPr>
          <t>Реализация программы осуществляется в плановом режиме в соответствии с заключенным Соглашением.
Планируемая экономия в части субсидии частным организациям: 
-22,02 тыс. руб.  сложившаяся в связи с уменьшением количества дето-дней питания в лагерях, организованных на базе частных организациий (подлежит возврату в местный бюджет.) 
-1,65 тыс. руб. сложившаяся в связи с уменьшением количества дето-дней питания в лагерях, организованных на базе частных организациий (подлежит возврату в бюджет округа).</t>
        </r>
        <r>
          <rPr>
            <sz val="20"/>
            <color rgb="FFFF0000"/>
            <rFont val="Times New Roman"/>
            <family val="1"/>
            <charset val="204"/>
          </rPr>
          <t xml:space="preserve">
</t>
        </r>
        <r>
          <rPr>
            <sz val="20"/>
            <rFont val="Times New Roman"/>
            <family val="1"/>
            <charset val="204"/>
          </rPr>
          <t xml:space="preserve"> УБУиО (</t>
        </r>
        <r>
          <rPr>
            <u/>
            <sz val="20"/>
            <rFont val="Times New Roman"/>
            <family val="1"/>
            <charset val="204"/>
          </rPr>
          <t>ДК):</t>
        </r>
        <r>
          <rPr>
            <sz val="20"/>
            <rFont val="Times New Roman"/>
            <family val="1"/>
            <charset val="204"/>
          </rPr>
          <t>Реализация программы  осуществляется в плановом режиме.  Бюджетные ассигнования будут использованы в полном объеме до конца 2016 года.</t>
        </r>
      </is>
    </nc>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3" sId="1">
    <oc r="P29" t="inlineStr">
      <is>
        <r>
          <rPr>
            <u/>
            <sz val="20"/>
            <rFont val="Times New Roman"/>
            <family val="2"/>
            <charset val="204"/>
          </rPr>
          <t>УБУиО, ДГХ</t>
        </r>
        <r>
          <rPr>
            <sz val="20"/>
            <rFont val="Times New Roman"/>
            <family val="2"/>
            <charset val="204"/>
          </rPr>
          <t xml:space="preserve"> По состоянию на 01.11.2016 произведена:
-выплата вознаграждения 192 приемным родителям (количество получателей ежемесячно уточняется) за январь-август 2016 года, выплата производится планомерно в течение всего финансового года; 
-оплата работ по проверке смет и ремонту жилого помещения для детей сирот и детей, оставшихся без попечения родителей по адресу: пр.Комсомольский, 44/2 кв.59 (63,92тыс.руб. - экономия по итогам повторных торгов по выполнению работ по ремонту жилого помещения по адресу ул.Университетская д.25/1 кв.3).
      Расходы на осуществление ремонта жилых помещений  детей-сирот и детей, оставшихся без попечения родителей, предоставление денежных средств на оплату жилого помещения и коммунальных услуг детям-сиротам и детям, оставшимся без попечения родителей носят заявительный характер, производятся по мере поступления заявлений.
      По состоянию на 01.11.2016 произведена выплата заработной платы за январь-сентября и первую половину октября месяца 2016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  в рамках переданных государственных полномочий по образованию и организации деятельности комиссий по делам несовершеннолетних и защите их прав (10 штатных единиц) и на осуществление деятельности по опеке и попечительству (45 штатных единиц).
     </t>
        </r>
        <r>
          <rPr>
            <u/>
            <sz val="20"/>
            <rFont val="Times New Roman"/>
            <family val="1"/>
            <charset val="204"/>
          </rPr>
          <t>ДАиГ:</t>
        </r>
        <r>
          <rPr>
            <sz val="20"/>
            <rFont val="Times New Roman"/>
            <family val="1"/>
            <charset val="204"/>
          </rPr>
          <t>Аукцион на приобретение квартир для детей сирот в апреле признан несостоявшимся по причине отсутствия заявок на участие. На июньском заседании Думы города по вопросу внесения изменений в бюджет города принято решение  о выделении дополнительных бюджетных ассигнований за счет средств местного бюджета в сумме 15 322,56 тыс.рублей для возможности приобретения жилых помещений.17.08.2016 состоялся аукцион.Заключен муниципальный контракт на приобретение 28 жилых помещений. Произведена предоплата в размере 30 %. Доведены дополнительные средства окружного бюджета в сумме 8683,79 тыс.руб. На заседании Думы города в октябре утверждено выделение дополнительных средств местного бюджета в размере 2736,71 тыс. руб., в ноябре будет объявлен аукцион на приобретение еще 5 квартир.</t>
        </r>
        <r>
          <rPr>
            <sz val="20"/>
            <color rgb="FFFF0000"/>
            <rFont val="Times New Roman"/>
            <family val="1"/>
            <charset val="204"/>
          </rPr>
          <t xml:space="preserve">
</t>
        </r>
        <r>
          <rPr>
            <u/>
            <sz val="20"/>
            <rFont val="Times New Roman"/>
            <family val="1"/>
            <charset val="204"/>
          </rPr>
          <t>ДО:</t>
        </r>
        <r>
          <rPr>
            <sz val="20"/>
            <rFont val="Times New Roman"/>
            <family val="1"/>
            <charset val="204"/>
          </rPr>
          <t>Реализация программы осуществляется в плановом режиме в соответствии с заключенным Соглашением.
Планируемая экономия в части субсидии частным организациям: 
-22,02 тыс. руб.  сложившаяся в связи с уменьшением количества дето-дней питания в лагерях, организованных на базе частных организациий (подлежит возврату в местный бюджет.) 
-1,65 тыс. руб. сложившаяся в связи с уменьшением количества дето-дней питания в лагерях, организованных на базе частных организациий (подлежит возврату в бюджет округа).</t>
        </r>
        <r>
          <rPr>
            <sz val="20"/>
            <color rgb="FFFF0000"/>
            <rFont val="Times New Roman"/>
            <family val="1"/>
            <charset val="204"/>
          </rPr>
          <t xml:space="preserve">
</t>
        </r>
        <r>
          <rPr>
            <sz val="20"/>
            <rFont val="Times New Roman"/>
            <family val="1"/>
            <charset val="204"/>
          </rPr>
          <t xml:space="preserve"> УБУиО (</t>
        </r>
        <r>
          <rPr>
            <u/>
            <sz val="20"/>
            <rFont val="Times New Roman"/>
            <family val="1"/>
            <charset val="204"/>
          </rPr>
          <t>ДК):</t>
        </r>
        <r>
          <rPr>
            <sz val="20"/>
            <rFont val="Times New Roman"/>
            <family val="1"/>
            <charset val="204"/>
          </rPr>
          <t>Реализация программы  осуществляется в плановом режиме.  Бюджетные ассигнования будут использованы в полном объеме до конца 2016 года.</t>
        </r>
      </is>
    </oc>
    <nc r="P29" t="inlineStr">
      <is>
        <r>
          <rPr>
            <u/>
            <sz val="20"/>
            <rFont val="Times New Roman"/>
            <family val="2"/>
            <charset val="204"/>
          </rPr>
          <t>УБУиО, ДГХ</t>
        </r>
        <r>
          <rPr>
            <sz val="20"/>
            <rFont val="Times New Roman"/>
            <family val="2"/>
            <charset val="204"/>
          </rPr>
          <t xml:space="preserve"> По состоянию на 01.11.2016 произведена:
-выплата вознаграждения 192 приемным родителям (количество получателей ежемесячно уточняется) за январь-август 2016 года, выплата производится планомерно в течение всего финансового года; 
-оплата работ по проверке смет и ремонту жилого помещения для детей сирот и детей, оставшихся без попечения родителей по адресу: пр.Комсомольский, 44/2 кв.59 (63,92тыс.руб. - экономия по итогам повторных торгов по выполнению работ по ремонту жилого помещения по адресу ул.Университетская д.25/1 кв.3).
      Расходы на осуществление ремонта жилых помещений  детей-сирот и детей, оставшихся без попечения родителей, предоставление денежных средств на оплату жилого помещения и коммунальных услуг детям-сиротам и детям, оставшимся без попечения родителей носят заявительный характер, производятся по мере поступления заявлений.
      По состоянию на 01.11.2016 произведена выплата заработной платы за январь-сентября и первую половину октября месяца 2016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  в рамках переданных государственных полномочий по образованию и организации деятельности комиссий по делам несовершеннолетних и защите их прав (10 штатных единиц) и на осуществление деятельности по опеке и попечительству (45 штатных единиц).
     </t>
        </r>
        <r>
          <rPr>
            <u/>
            <sz val="20"/>
            <rFont val="Times New Roman"/>
            <family val="1"/>
            <charset val="204"/>
          </rPr>
          <t>ДАиГ:</t>
        </r>
        <r>
          <rPr>
            <sz val="20"/>
            <rFont val="Times New Roman"/>
            <family val="1"/>
            <charset val="204"/>
          </rPr>
          <t>Аукцион на приобретение квартир для детей сирот в апреле признан несостоявшимся по причине отсутствия заявок на участие. На июньском заседании Думы города по вопросу внесения изменений в бюджет города принято решение  о выделении дополнительных бюджетных ассигнований за счет средств местного бюджета в сумме 15 322,56 тыс.рублей для возможности приобретения жилых помещений.17.08.2016 состоялся повторный аукцион, по результатм которого заключен муниципальный контракт на приобретение 28 жилых помещений. Произведена предоплата в размере 30 %. Доведены дополнительные средства окружного бюджета в сумме 8683,79 тыс.руб. На заседании Думы города в октябре утверждено выделение дополнительных средств местного бюджета в размере 2736,71 тыс. руб., в ноябре будет объявлен аукцион на приобретение еще 5 квартир.</t>
        </r>
        <r>
          <rPr>
            <sz val="20"/>
            <color rgb="FFFF0000"/>
            <rFont val="Times New Roman"/>
            <family val="1"/>
            <charset val="204"/>
          </rPr>
          <t xml:space="preserve">
</t>
        </r>
        <r>
          <rPr>
            <u/>
            <sz val="20"/>
            <rFont val="Times New Roman"/>
            <family val="1"/>
            <charset val="204"/>
          </rPr>
          <t>ДО:</t>
        </r>
        <r>
          <rPr>
            <sz val="20"/>
            <rFont val="Times New Roman"/>
            <family val="1"/>
            <charset val="204"/>
          </rPr>
          <t>Реализация программы осуществляется в плановом режиме в соответствии с заключенным Соглашением.
Планируемая экономия в части субсидии частным организациям: 
-22,02 тыс. руб.  сложившаяся в связи с уменьшением количества дето-дней питания в лагерях, организованных на базе частных организациий (подлежит возврату в местный бюджет.) 
-1,65 тыс. руб. сложившаяся в связи с уменьшением количества дето-дней питания в лагерях, организованных на базе частных организациий (подлежит возврату в бюджет округа).</t>
        </r>
        <r>
          <rPr>
            <sz val="20"/>
            <color rgb="FFFF0000"/>
            <rFont val="Times New Roman"/>
            <family val="1"/>
            <charset val="204"/>
          </rPr>
          <t xml:space="preserve">
</t>
        </r>
        <r>
          <rPr>
            <sz val="20"/>
            <rFont val="Times New Roman"/>
            <family val="1"/>
            <charset val="204"/>
          </rPr>
          <t xml:space="preserve"> УБУиО (</t>
        </r>
        <r>
          <rPr>
            <u/>
            <sz val="20"/>
            <rFont val="Times New Roman"/>
            <family val="1"/>
            <charset val="204"/>
          </rPr>
          <t>ДК):</t>
        </r>
        <r>
          <rPr>
            <sz val="20"/>
            <rFont val="Times New Roman"/>
            <family val="1"/>
            <charset val="204"/>
          </rPr>
          <t>Реализация программы  осуществляется в плановом режиме.  Бюджетные ассигнования будут использованы в полном объеме до конца 2016 года.</t>
        </r>
      </is>
    </nc>
  </rcc>
  <rcv guid="{45DE1976-7F07-4EB4-8A9C-FB72D060BEFA}" action="delete"/>
  <rdn rId="0" localSheetId="1" customView="1" name="Z_45DE1976_7F07_4EB4_8A9C_FB72D060BEFA_.wvu.PrintArea" hidden="1" oldHidden="1">
    <formula>'на 01.11.2016'!$A$1:$P$194</formula>
    <oldFormula>'на 01.11.2016'!$A$1:$P$194</oldFormula>
  </rdn>
  <rdn rId="0" localSheetId="1" customView="1" name="Z_45DE1976_7F07_4EB4_8A9C_FB72D060BEFA_.wvu.PrintTitles" hidden="1" oldHidden="1">
    <formula>'на 01.11.2016'!$5:$8</formula>
    <oldFormula>'на 01.11.2016'!$5:$8</oldFormula>
  </rdn>
  <rdn rId="0" localSheetId="1" customView="1" name="Z_45DE1976_7F07_4EB4_8A9C_FB72D060BEFA_.wvu.Rows" hidden="1" oldHidden="1">
    <formula>'на 01.11.2016'!$16:$16,'на 01.11.2016'!$18:$18,'на 01.11.2016'!$20:$20,'на 01.11.2016'!$28:$28,'на 01.11.2016'!$31:$31,'на 01.11.2016'!$35:$35</formula>
    <oldFormula>'на 01.11.2016'!$16:$16,'на 01.11.2016'!$18:$18,'на 01.11.2016'!$20:$20,'на 01.11.2016'!$28:$28,'на 01.11.2016'!$31:$31,'на 01.11.2016'!$35:$35</oldFormula>
  </rdn>
  <rdn rId="0" localSheetId="1" customView="1" name="Z_45DE1976_7F07_4EB4_8A9C_FB72D060BEFA_.wvu.Cols" hidden="1" oldHidden="1">
    <formula>'на 01.11.2016'!$C:$E,'на 01.11.2016'!$M:$N</formula>
    <oldFormula>'на 01.11.2016'!$C:$E,'на 01.11.2016'!$M:$N</oldFormula>
  </rdn>
  <rdn rId="0" localSheetId="1" customView="1" name="Z_45DE1976_7F07_4EB4_8A9C_FB72D060BEFA_.wvu.FilterData" hidden="1" oldHidden="1">
    <formula>'на 01.11.2016'!$A$7:$P$401</formula>
    <oldFormula>'на 01.11.2016'!$A$7:$P$401</oldFormula>
  </rdn>
  <rcv guid="{45DE1976-7F07-4EB4-8A9C-FB72D060BEFA}" action="add"/>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9" sId="1">
    <oc r="P29" t="inlineStr">
      <is>
        <r>
          <rPr>
            <u/>
            <sz val="20"/>
            <rFont val="Times New Roman"/>
            <family val="2"/>
            <charset val="204"/>
          </rPr>
          <t>УБУиО, ДГХ</t>
        </r>
        <r>
          <rPr>
            <sz val="20"/>
            <rFont val="Times New Roman"/>
            <family val="2"/>
            <charset val="204"/>
          </rPr>
          <t xml:space="preserve"> По состоянию на 01.11.2016 произведена:
-выплата вознаграждения 192 приемным родителям (количество получателей ежемесячно уточняется) за январь-август 2016 года, выплата производится планомерно в течение всего финансового года; 
-оплата работ по проверке смет и ремонту жилого помещения для детей сирот и детей, оставшихся без попечения родителей по адресу: пр.Комсомольский, 44/2 кв.59 (63,92тыс.руб. - экономия по итогам повторных торгов по выполнению работ по ремонту жилого помещения по адресу ул.Университетская д.25/1 кв.3).
      Расходы на осуществление ремонта жилых помещений  детей-сирот и детей, оставшихся без попечения родителей, предоставление денежных средств на оплату жилого помещения и коммунальных услуг детям-сиротам и детям, оставшимся без попечения родителей носят заявительный характер, производятся по мере поступления заявлений.
      По состоянию на 01.11.2016 произведена выплата заработной платы за январь-сентября и первую половину октября месяца 2016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  в рамках переданных государственных полномочий по образованию и организации деятельности комиссий по делам несовершеннолетних и защите их прав (10 штатных единиц) и на осуществление деятельности по опеке и попечительству (45 штатных единиц).
     </t>
        </r>
        <r>
          <rPr>
            <u/>
            <sz val="20"/>
            <rFont val="Times New Roman"/>
            <family val="1"/>
            <charset val="204"/>
          </rPr>
          <t>ДАиГ:</t>
        </r>
        <r>
          <rPr>
            <sz val="20"/>
            <rFont val="Times New Roman"/>
            <family val="1"/>
            <charset val="204"/>
          </rPr>
          <t>Аукцион на приобретение квартир для детей сирот в апреле признан несостоявшимся по причине отсутствия заявок на участие. На июньском заседании Думы города по вопросу внесения изменений в бюджет города принято решение  о выделении дополнительных бюджетных ассигнований за счет средств местного бюджета в сумме 15 322,56 тыс.рублей для возможности приобретения жилых помещений.17.08.2016 состоялся повторный аукцион, по результатм которого заключен муниципальный контракт на приобретение 28 жилых помещений. Произведена предоплата в размере 30 %. Доведены дополнительные средства окружного бюджета в сумме 8683,79 тыс.руб. На заседании Думы города в октябре утверждено выделение дополнительных средств местного бюджета в размере 2736,71 тыс. руб., в ноябре будет объявлен аукцион на приобретение еще 5 квартир.</t>
        </r>
        <r>
          <rPr>
            <sz val="20"/>
            <color rgb="FFFF0000"/>
            <rFont val="Times New Roman"/>
            <family val="1"/>
            <charset val="204"/>
          </rPr>
          <t xml:space="preserve">
</t>
        </r>
        <r>
          <rPr>
            <u/>
            <sz val="20"/>
            <rFont val="Times New Roman"/>
            <family val="1"/>
            <charset val="204"/>
          </rPr>
          <t>ДО:</t>
        </r>
        <r>
          <rPr>
            <sz val="20"/>
            <rFont val="Times New Roman"/>
            <family val="1"/>
            <charset val="204"/>
          </rPr>
          <t>Реализация программы осуществляется в плановом режиме в соответствии с заключенным Соглашением.
Планируемая экономия в части субсидии частным организациям: 
-22,02 тыс. руб.  сложившаяся в связи с уменьшением количества дето-дней питания в лагерях, организованных на базе частных организациий (подлежит возврату в местный бюджет.) 
-1,65 тыс. руб. сложившаяся в связи с уменьшением количества дето-дней питания в лагерях, организованных на базе частных организациий (подлежит возврату в бюджет округа).</t>
        </r>
        <r>
          <rPr>
            <sz val="20"/>
            <color rgb="FFFF0000"/>
            <rFont val="Times New Roman"/>
            <family val="1"/>
            <charset val="204"/>
          </rPr>
          <t xml:space="preserve">
</t>
        </r>
        <r>
          <rPr>
            <sz val="20"/>
            <rFont val="Times New Roman"/>
            <family val="1"/>
            <charset val="204"/>
          </rPr>
          <t xml:space="preserve"> УБУиО (</t>
        </r>
        <r>
          <rPr>
            <u/>
            <sz val="20"/>
            <rFont val="Times New Roman"/>
            <family val="1"/>
            <charset val="204"/>
          </rPr>
          <t>ДК):</t>
        </r>
        <r>
          <rPr>
            <sz val="20"/>
            <rFont val="Times New Roman"/>
            <family val="1"/>
            <charset val="204"/>
          </rPr>
          <t>Реализация программы  осуществляется в плановом режиме.  Бюджетные ассигнования будут использованы в полном объеме до конца 2016 года.</t>
        </r>
      </is>
    </oc>
    <nc r="P29" t="inlineStr">
      <is>
        <r>
          <rPr>
            <u/>
            <sz val="20"/>
            <rFont val="Times New Roman"/>
            <family val="2"/>
            <charset val="204"/>
          </rPr>
          <t>УБУиО, ДГХ</t>
        </r>
        <r>
          <rPr>
            <sz val="20"/>
            <rFont val="Times New Roman"/>
            <family val="2"/>
            <charset val="204"/>
          </rPr>
          <t xml:space="preserve"> По состоянию на 01.11.2016 произведена:
-выплата вознаграждения 192 приемным родителям (количество получателей ежемесячно уточняется) за январь-август 2016 года, выплата производится планомерно в течение всего финансового года; 
-оплата работ по проверке смет и ремонту жилого помещения для детей сирот и детей, оставшихся без попечения родителей по адресу: пр.Комсомольский, 44/2 кв.59 (63,92тыс.руб. - экономия по итогам повторных торгов по выполнению работ по ремонту жилого помещения по адресу ул.Университетская д.25/1 кв.3).
      Расходы на осуществление ремонта жилых помещений  детей-сирот и детей, оставшихся без попечения родителей, предоставление денежных средств на оплату жилого помещения и коммунальных услуг детям-сиротам и детям, оставшимся без попечения родителей носят заявительный характер, производятся по мере поступления заявлений.
     Планомерно в течение отчетного года производятся расходы  в рамках переданных государственных полномочий по образованию и организации деятельности комиссий по делам несовершеннолетних и защите их прав (10 штатных единиц) и на осуществление деятельности по опеке и попечительству (45 штатных единиц).
     </t>
        </r>
        <r>
          <rPr>
            <u/>
            <sz val="20"/>
            <rFont val="Times New Roman"/>
            <family val="1"/>
            <charset val="204"/>
          </rPr>
          <t>ДАиГ:</t>
        </r>
        <r>
          <rPr>
            <sz val="20"/>
            <rFont val="Times New Roman"/>
            <family val="1"/>
            <charset val="204"/>
          </rPr>
          <t>Аукцион на приобретение квартир для детей сирот в апреле признан несостоявшимся по причине отсутствия заявок на участие. На июньском заседании Думы города по вопросу внесения изменений в бюджет города принято решение  о выделении дополнительных бюджетных ассигнований за счет средств местного бюджета в сумме 15 322,56 тыс.рублей для возможности приобретения жилых помещений.17.08.2016 состоялся повторный аукцион, по результатм которого заключен муниципальный контракт на приобретение 28 жилых помещений. Произведена предоплата в размере 30 %. Доведены дополнительные средства окружного бюджета в сумме 8683,79 тыс.руб. На заседании Думы города в октябре утверждено выделение дополнительных средств местного бюджета в размере 2736,71 тыс. руб., в ноябре будет объявлен аукцион на приобретение еще 5 квартир.</t>
        </r>
        <r>
          <rPr>
            <sz val="20"/>
            <color rgb="FFFF0000"/>
            <rFont val="Times New Roman"/>
            <family val="1"/>
            <charset val="204"/>
          </rPr>
          <t xml:space="preserve">
</t>
        </r>
        <r>
          <rPr>
            <u/>
            <sz val="20"/>
            <rFont val="Times New Roman"/>
            <family val="1"/>
            <charset val="204"/>
          </rPr>
          <t>ДО:</t>
        </r>
        <r>
          <rPr>
            <sz val="20"/>
            <rFont val="Times New Roman"/>
            <family val="1"/>
            <charset val="204"/>
          </rPr>
          <t>Реализация программы осуществляется в плановом режиме в соответствии с заключенным Соглашением.
Планируемая экономия в части субсидии частным организациям: 
-22,02 тыс. руб.  сложившаяся в связи с уменьшением количества дето-дней питания в лагерях, организованных на базе частных организациий (подлежит возврату в местный бюджет.) 
-1,65 тыс. руб. сложившаяся в связи с уменьшением количества дето-дней питания в лагерях, организованных на базе частных организациий (подлежит возврату в бюджет округа).</t>
        </r>
        <r>
          <rPr>
            <sz val="20"/>
            <color rgb="FFFF0000"/>
            <rFont val="Times New Roman"/>
            <family val="1"/>
            <charset val="204"/>
          </rPr>
          <t xml:space="preserve">
</t>
        </r>
        <r>
          <rPr>
            <sz val="20"/>
            <rFont val="Times New Roman"/>
            <family val="1"/>
            <charset val="204"/>
          </rPr>
          <t xml:space="preserve"> УБУиО (</t>
        </r>
        <r>
          <rPr>
            <u/>
            <sz val="20"/>
            <rFont val="Times New Roman"/>
            <family val="1"/>
            <charset val="204"/>
          </rPr>
          <t>ДК):</t>
        </r>
        <r>
          <rPr>
            <sz val="20"/>
            <rFont val="Times New Roman"/>
            <family val="1"/>
            <charset val="204"/>
          </rPr>
          <t>Реализация программы  осуществляется в плановом режиме.  Бюджетные ассигнования будут использованы в полном объеме до конца 2016 года.</t>
        </r>
      </is>
    </nc>
  </rc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DE1976-7F07-4EB4-8A9C-FB72D060BEFA}" action="delete"/>
  <rdn rId="0" localSheetId="1" customView="1" name="Z_45DE1976_7F07_4EB4_8A9C_FB72D060BEFA_.wvu.PrintArea" hidden="1" oldHidden="1">
    <formula>'на 01.11.2016'!$A$1:$P$194</formula>
    <oldFormula>'на 01.11.2016'!$A$1:$P$194</oldFormula>
  </rdn>
  <rdn rId="0" localSheetId="1" customView="1" name="Z_45DE1976_7F07_4EB4_8A9C_FB72D060BEFA_.wvu.PrintTitles" hidden="1" oldHidden="1">
    <formula>'на 01.11.2016'!$5:$8</formula>
    <oldFormula>'на 01.11.2016'!$5:$8</oldFormula>
  </rdn>
  <rdn rId="0" localSheetId="1" customView="1" name="Z_45DE1976_7F07_4EB4_8A9C_FB72D060BEFA_.wvu.Rows" hidden="1" oldHidden="1">
    <formula>'на 01.11.2016'!$16:$16,'на 01.11.2016'!$18:$18,'на 01.11.2016'!$20:$20,'на 01.11.2016'!$28:$28,'на 01.11.2016'!$31:$31,'на 01.11.2016'!$35:$35</formula>
    <oldFormula>'на 01.11.2016'!$16:$16,'на 01.11.2016'!$18:$18,'на 01.11.2016'!$20:$20,'на 01.11.2016'!$28:$28,'на 01.11.2016'!$31:$31,'на 01.11.2016'!$35:$35</oldFormula>
  </rdn>
  <rdn rId="0" localSheetId="1" customView="1" name="Z_45DE1976_7F07_4EB4_8A9C_FB72D060BEFA_.wvu.Cols" hidden="1" oldHidden="1">
    <formula>'на 01.11.2016'!$C:$E,'на 01.11.2016'!$M:$N</formula>
    <oldFormula>'на 01.11.2016'!$C:$E,'на 01.11.2016'!$M:$N</oldFormula>
  </rdn>
  <rdn rId="0" localSheetId="1" customView="1" name="Z_45DE1976_7F07_4EB4_8A9C_FB72D060BEFA_.wvu.FilterData" hidden="1" oldHidden="1">
    <formula>'на 01.11.2016'!$A$7:$P$401</formula>
    <oldFormula>'на 01.11.2016'!$A$7:$P$401</oldFormula>
  </rdn>
  <rcv guid="{45DE1976-7F07-4EB4-8A9C-FB72D060BEFA}" action="add"/>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DE1976-7F07-4EB4-8A9C-FB72D060BEFA}" action="delete"/>
  <rdn rId="0" localSheetId="1" customView="1" name="Z_45DE1976_7F07_4EB4_8A9C_FB72D060BEFA_.wvu.PrintArea" hidden="1" oldHidden="1">
    <formula>'на 01.11.2016'!$A$1:$P$194</formula>
    <oldFormula>'на 01.11.2016'!$A$1:$P$194</oldFormula>
  </rdn>
  <rdn rId="0" localSheetId="1" customView="1" name="Z_45DE1976_7F07_4EB4_8A9C_FB72D060BEFA_.wvu.PrintTitles" hidden="1" oldHidden="1">
    <formula>'на 01.11.2016'!$5:$8</formula>
    <oldFormula>'на 01.11.2016'!$5:$8</oldFormula>
  </rdn>
  <rdn rId="0" localSheetId="1" customView="1" name="Z_45DE1976_7F07_4EB4_8A9C_FB72D060BEFA_.wvu.Rows" hidden="1" oldHidden="1">
    <formula>'на 01.11.2016'!$16:$16,'на 01.11.2016'!$18:$18,'на 01.11.2016'!$20:$20,'на 01.11.2016'!$28:$28,'на 01.11.2016'!$31:$31,'на 01.11.2016'!$35:$35,'на 01.11.2016'!$41:$42</formula>
    <oldFormula>'на 01.11.2016'!$16:$16,'на 01.11.2016'!$18:$18,'на 01.11.2016'!$20:$20,'на 01.11.2016'!$28:$28,'на 01.11.2016'!$31:$31,'на 01.11.2016'!$35:$35</oldFormula>
  </rdn>
  <rdn rId="0" localSheetId="1" customView="1" name="Z_45DE1976_7F07_4EB4_8A9C_FB72D060BEFA_.wvu.Cols" hidden="1" oldHidden="1">
    <formula>'на 01.11.2016'!$C:$E,'на 01.11.2016'!$M:$N</formula>
    <oldFormula>'на 01.11.2016'!$C:$E,'на 01.11.2016'!$M:$N</oldFormula>
  </rdn>
  <rdn rId="0" localSheetId="1" customView="1" name="Z_45DE1976_7F07_4EB4_8A9C_FB72D060BEFA_.wvu.FilterData" hidden="1" oldHidden="1">
    <formula>'на 01.11.2016'!$A$7:$P$401</formula>
    <oldFormula>'на 01.11.2016'!$A$7:$P$401</oldFormula>
  </rdn>
  <rcv guid="{45DE1976-7F07-4EB4-8A9C-FB72D060BEFA}" action="add"/>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0" sId="1">
    <oc r="P15" t="inlineStr">
      <is>
        <t xml:space="preserve">В рамках данной программы осуществляется строительство объекта " Поликлиника Нефтяник на 700 пос. в смену в мкр.37 г. Сургута". Объект введен в эксплуатацию (разрешение на ввод № 86-ru86310000-68-2016 от 16.09.2016 г.)  
В 2016 году произведена оплата и поставка оборудования по контрактам, заключенным в 2015 году на сумму 79 798,06тыс.руб.                                        
По заключенным в 2016 году контрактам на сумму 74 496,3194 тыс.рублей оборудование поставлено и оплачено полностью. 
27.10.2016 г.  заключен контракт с ИП Павлюк И.В., на сумму 2 371,35 тыс. руб. на поставку металлической мебели.    
Закупка медицинского оборудования на сумму 1059,042 тыс. руб. в стадии согласования. Публикации извещения -  31.10.2016 г. Поставка оборудования будет осуществлена в декабре 2016г. Заключен договор (до 100т.р.) от 04.10.2016 г. №51/2016  на поставку кресел с табуретом для галокамеры на сумму 98,220 тыс. руб. Оборудование будет принято и оплачено в ноябре 2016г.  
За счет средств местного бюджета произведена оплата задолженности за дополнительные работы по решению суда (дело № А 75-199/2016 от 24.02.2016 г.) в размере 44 558,54 тыс.руб. 
Ожидаемый остаток на конец года -  экономия по итогам проведения аукционов на поставку оборудования в сумме - 4 215,70496 тыс. руб.
</t>
      </is>
    </oc>
    <nc r="P15" t="inlineStr">
      <is>
        <t xml:space="preserve">В рамках данной программы осуществляется строительство объекта " Поликлиника Нефтяник на 700 пос. в смену в мкр.37 г. Сургута". Объект введен в эксплуатацию (разрешение на ввод № 86-ru86310000-68-2016 от 16.09.2016 г.)  
В 2016 году произведена оплата и поставка оборудования по контрактам, заключенным в 2015 году на сумму 79 798,06тыс.руб.                                        
По заключенным в 2016 году контрактам на сумму 74 496,3 тыс.рублей оборудование поставлено и оплачено полностью. 
27.10.2016 г.  заключен контракт с ИП Павлюк И.В., на сумму 2 371,35 тыс. руб. на поставку металлической мебели.    
Закупка медицинского оборудования на сумму 1059,0 тыс. руб. в стадии согласования. Публикации извещения -  31.10.2016 г. Поставка оборудования будет осуществлена в декабре 2016г. Заключен договор (до 100т.р.) от 04.10.2016 г. №51/2016  на поставку кресел с табуретом для галокамеры на сумму 98,2 тыс. руб. Оборудование будет принято и оплачено в ноябре 2016г.  
За счет средств местного бюджета произведена оплата задолженности за дополнительные работы по решению суда (дело № А 75-199/2016 от 24.02.2016 г.) в размере 44 558,54 тыс.руб. 
Ожидаемый остаток на конец года -  экономия по итогам проведения аукционов на поставку оборудования в сумме - 4 215,7 тыс. руб.
</t>
      </is>
    </nc>
  </rcc>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1" sId="1">
    <oc r="P37" t="inlineStr">
      <is>
        <r>
          <rPr>
            <u/>
            <sz val="20"/>
            <color theme="1"/>
            <rFont val="Times New Roman"/>
            <family val="1"/>
            <charset val="204"/>
          </rPr>
          <t xml:space="preserve">АГ: </t>
        </r>
        <r>
          <rPr>
            <sz val="20"/>
            <color theme="1"/>
            <rFont val="Times New Roman"/>
            <family val="1"/>
            <charset val="204"/>
          </rPr>
          <t>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согласно заключенным контрактам и договорам . Бюджетные ассигнования будут использованы в полном объеме до конца 2016 года. 
УБУиО(</t>
        </r>
        <r>
          <rPr>
            <u/>
            <sz val="20"/>
            <color theme="1"/>
            <rFont val="Times New Roman"/>
            <family val="1"/>
            <charset val="204"/>
          </rPr>
          <t>ДК):</t>
        </r>
        <r>
          <rPr>
            <sz val="20"/>
            <color theme="1"/>
            <rFont val="Times New Roman"/>
            <family val="1"/>
            <charset val="204"/>
          </rPr>
          <t xml:space="preserve">Реализация подпрограмм "Обеспечение прав граждан на доступ к культурным ценностям и информации" и "Укрепление единого культурного пространства" осуществляется в плановом режиме согласно заключенным контрактам и договорам. Бюджетные ассигнования будут использованы в полном объеме до конца 2016 года.
</t>
        </r>
        <r>
          <rPr>
            <u/>
            <sz val="20"/>
            <color theme="1"/>
            <rFont val="Times New Roman"/>
            <family val="1"/>
            <charset val="204"/>
          </rPr>
          <t>ДАиГ:</t>
        </r>
        <r>
          <rPr>
            <sz val="20"/>
            <color theme="1"/>
            <rFont val="Times New Roman"/>
            <family val="1"/>
            <charset val="204"/>
          </rPr>
          <t xml:space="preserve">Работы по объекту "Детская школа искусств, мкр. ПИКС" выполнялись в соответствии с заключенным муниципальным контрактом с ООО "Сибвитосервис" №18/2014 от 04.10.14 г.  Сумма по контракту - 323 245,55685 тыс. руб.   По соглашению сторон 27.10.2016 подписано соглашение о расторжении муниципального контракта по факту исполнения контракта (320077,61456 тыс.руб, неисполненные средства 3167,94229 тыс.руб.) в связи с уменьшением суммы контракта на сумму страховых взносов в связи с внесением изменений в МДС 81-35.2014 (утвержден приказом Минстроя России от 16.06.2014 №294/пр.).  
Готовность объекта - 100 %. Объект введен в эксплуатацию 25.08.2016г №86ru 86310000-63-2016. В ходе строительства объекта  возникла необходимость в выполнении  дополнительных работ, не предусмотренных ПСД, но обязательных для сдачи объекта.  Стоимость доп. работ - 20746,90153 тыс. руб. Получено заключение о достоверности стоимости строительства на дополнительный объем работ № 86-1-6-0052-16 от 02.09.2016 г. Заключение дополнительного соглашения к муниципальному контракту для оплаты дополнительных работ невозможно ввиду окончания срока действия контракта, в связи с чем Подрядчик будет вынужден обратиться в суд для оплаты за данные работы.                                                                                  
     Заключены 17 муниципальных контрактов для комплектации и ввода в эксплуатацию объекта(поставка бытовой техники, мебели,  сейфа, электроники, звукового оборудования, металлической мебели, компьютеров и оргтехники, демонстрационного оборудования, аудиторной доски,  хозяйственных изделий,  технологического оборудования,  инвентаря, мебели, технологического оборудования, пюпитра) на сумму 37 563,56085 тыс.руб. Оборудование принято и оплачено.
</t>
        </r>
      </is>
    </oc>
    <nc r="P37" t="inlineStr">
      <is>
        <r>
          <rPr>
            <u/>
            <sz val="20"/>
            <color theme="1"/>
            <rFont val="Times New Roman"/>
            <family val="1"/>
            <charset val="204"/>
          </rPr>
          <t xml:space="preserve">АГ: </t>
        </r>
        <r>
          <rPr>
            <sz val="20"/>
            <color theme="1"/>
            <rFont val="Times New Roman"/>
            <family val="1"/>
            <charset val="204"/>
          </rPr>
          <t>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согласно заключенным контрактам и договорам . Бюджетные ассигнования будут использованы в полном объеме до конца 2016 года. 
УБУиО(</t>
        </r>
        <r>
          <rPr>
            <u/>
            <sz val="20"/>
            <color theme="1"/>
            <rFont val="Times New Roman"/>
            <family val="1"/>
            <charset val="204"/>
          </rPr>
          <t>ДК):</t>
        </r>
        <r>
          <rPr>
            <sz val="20"/>
            <color theme="1"/>
            <rFont val="Times New Roman"/>
            <family val="1"/>
            <charset val="204"/>
          </rPr>
          <t xml:space="preserve">Реализация подпрограмм "Обеспечение прав граждан на доступ к культурным ценностям и информации" и "Укрепление единого культурного пространства" осуществляется в плановом режиме согласно заключенным контрактам и договорам. Бюджетные ассигнования будут использованы в полном объеме до конца 2016 года.
</t>
        </r>
        <r>
          <rPr>
            <u/>
            <sz val="20"/>
            <color theme="1"/>
            <rFont val="Times New Roman"/>
            <family val="1"/>
            <charset val="204"/>
          </rPr>
          <t xml:space="preserve">ДАиГ: </t>
        </r>
        <r>
          <rPr>
            <sz val="20"/>
            <color theme="1"/>
            <rFont val="Times New Roman"/>
            <family val="1"/>
            <charset val="204"/>
          </rPr>
          <t xml:space="preserve">Работы по объекту "Детская школа искусств, мкр. ПИКС" выполнялись в соответствии с заключенным муниципальным контрактом с ООО "Сибвитосервис" №18/2014 от 04.10.14 г.  Сумма по контракту - 323 245,6тыс. руб.   По соглашению сторон 27.10.2016 подписано соглашение о расторжении муниципального контракта по факту исполнения контракта (320 077,6 тыс.руб.) Средства в размере 3167,9 тыс.руб. - экономия  в связи с уменьшением суммы контракта на сумму страховых взносов в связи с внесением изменений в МДС 81-35.2014. . Объект введен в эксплуатацию 25.08.2016г №86ru 86310000-63-2016. В ходе строительства объекта  возникла необходимость  выполнения  дополнительных работ, не предусмотренных ПСД, но обязательных для сдачи объекта.  Стоимость доп. работ - 20 746,9 тыс. руб., 02.09.2016г. получено заключение о достоверности стоимости строительства на дополнительный объем работ. Заключение дополнительного соглашения к муниципальному контракту для оплаты дополнительных работ невозможно ввиду окончания срока действия контракта, в связи с чем Подрядчик будет вынужден обратиться в суд для оплаты за данные работы.                                                                                  
     Заключены 17 муниципальных контрактов для комплектации и ввода в эксплуатацию объекта(поставка бытовой техники, мебели,  сейфа, электроники, звукового оборудования, металлической мебели, компьютеров и оргтехники, демонстрационного оборудования, аудиторной доски,  хозяйственных изделий,  технологического оборудования,  инвентаря, мебели, технологического оборудования, пюпитра) на сумму 37 563,6 тыс.руб. Оборудование принято и оплачено.
</t>
        </r>
      </is>
    </nc>
  </rcc>
  <rcv guid="{45DE1976-7F07-4EB4-8A9C-FB72D060BEFA}" action="delete"/>
  <rdn rId="0" localSheetId="1" customView="1" name="Z_45DE1976_7F07_4EB4_8A9C_FB72D060BEFA_.wvu.PrintArea" hidden="1" oldHidden="1">
    <formula>'на 01.11.2016'!$A$1:$P$194</formula>
    <oldFormula>'на 01.11.2016'!$A$1:$P$194</oldFormula>
  </rdn>
  <rdn rId="0" localSheetId="1" customView="1" name="Z_45DE1976_7F07_4EB4_8A9C_FB72D060BEFA_.wvu.PrintTitles" hidden="1" oldHidden="1">
    <formula>'на 01.11.2016'!$5:$8</formula>
    <oldFormula>'на 01.11.2016'!$5:$8</oldFormula>
  </rdn>
  <rdn rId="0" localSheetId="1" customView="1" name="Z_45DE1976_7F07_4EB4_8A9C_FB72D060BEFA_.wvu.Rows" hidden="1" oldHidden="1">
    <formula>'на 01.11.2016'!$18:$18,'на 01.11.2016'!$20:$20,'на 01.11.2016'!$28:$28,'на 01.11.2016'!$31:$31,'на 01.11.2016'!$35:$35,'на 01.11.2016'!$41:$42</formula>
    <oldFormula>'на 01.11.2016'!$16:$16,'на 01.11.2016'!$18:$18,'на 01.11.2016'!$20:$20,'на 01.11.2016'!$28:$28,'на 01.11.2016'!$31:$31,'на 01.11.2016'!$35:$35,'на 01.11.2016'!$41:$42</oldFormula>
  </rdn>
  <rdn rId="0" localSheetId="1" customView="1" name="Z_45DE1976_7F07_4EB4_8A9C_FB72D060BEFA_.wvu.Cols" hidden="1" oldHidden="1">
    <formula>'на 01.11.2016'!$C:$E,'на 01.11.2016'!$M:$N</formula>
    <oldFormula>'на 01.11.2016'!$C:$E,'на 01.11.2016'!$M:$N</oldFormula>
  </rdn>
  <rdn rId="0" localSheetId="1" customView="1" name="Z_45DE1976_7F07_4EB4_8A9C_FB72D060BEFA_.wvu.FilterData" hidden="1" oldHidden="1">
    <formula>'на 01.11.2016'!$A$7:$P$401</formula>
    <oldFormula>'на 01.11.2016'!$A$7:$P$401</oldFormula>
  </rdn>
  <rcv guid="{45DE1976-7F07-4EB4-8A9C-FB72D060BEFA}" action="add"/>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DE1976-7F07-4EB4-8A9C-FB72D060BEFA}" action="delete"/>
  <rdn rId="0" localSheetId="1" customView="1" name="Z_45DE1976_7F07_4EB4_8A9C_FB72D060BEFA_.wvu.PrintArea" hidden="1" oldHidden="1">
    <formula>'на 01.11.2016'!$A$1:$P$194</formula>
    <oldFormula>'на 01.11.2016'!$A$1:$P$194</oldFormula>
  </rdn>
  <rdn rId="0" localSheetId="1" customView="1" name="Z_45DE1976_7F07_4EB4_8A9C_FB72D060BEFA_.wvu.PrintTitles" hidden="1" oldHidden="1">
    <formula>'на 01.11.2016'!$5:$8</formula>
    <oldFormula>'на 01.11.2016'!$5:$8</oldFormula>
  </rdn>
  <rdn rId="0" localSheetId="1" customView="1" name="Z_45DE1976_7F07_4EB4_8A9C_FB72D060BEFA_.wvu.Rows" hidden="1" oldHidden="1">
    <formula>'на 01.11.2016'!$18:$18,'на 01.11.2016'!$20:$20,'на 01.11.2016'!$28:$28,'на 01.11.2016'!$31:$31,'на 01.11.2016'!$35:$35,'на 01.11.2016'!$41:$42</formula>
    <oldFormula>'на 01.11.2016'!$18:$18,'на 01.11.2016'!$20:$20,'на 01.11.2016'!$28:$28,'на 01.11.2016'!$31:$31,'на 01.11.2016'!$35:$35,'на 01.11.2016'!$41:$42</oldFormula>
  </rdn>
  <rdn rId="0" localSheetId="1" customView="1" name="Z_45DE1976_7F07_4EB4_8A9C_FB72D060BEFA_.wvu.Cols" hidden="1" oldHidden="1">
    <formula>'на 01.11.2016'!$C:$E,'на 01.11.2016'!$M:$N</formula>
    <oldFormula>'на 01.11.2016'!$C:$E,'на 01.11.2016'!$M:$N</oldFormula>
  </rdn>
  <rdn rId="0" localSheetId="1" customView="1" name="Z_45DE1976_7F07_4EB4_8A9C_FB72D060BEFA_.wvu.FilterData" hidden="1" oldHidden="1">
    <formula>'на 01.11.2016'!$A$7:$P$401</formula>
    <oldFormula>'на 01.11.2016'!$A$7:$P$401</oldFormula>
  </rdn>
  <rcv guid="{45DE1976-7F07-4EB4-8A9C-FB72D060BEFA}"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 sId="1">
    <oc r="L154">
      <f>15988.4+3952.8+1100</f>
    </oc>
    <nc r="L154">
      <f>15988.4+3952.8+1100+1952.11</f>
    </nc>
  </rcc>
  <rcv guid="{9FA29541-62F4-4CED-BF33-19F6BA57578F}" action="delete"/>
  <rdn rId="0" localSheetId="1" customView="1" name="Z_9FA29541_62F4_4CED_BF33_19F6BA57578F_.wvu.PrintArea" hidden="1" oldHidden="1">
    <formula>'на 01.11.2016'!$A$1:$P$194</formula>
    <oldFormula>'на 01.11.2016'!$A$1:$P$194</oldFormula>
  </rdn>
  <rdn rId="0" localSheetId="1" customView="1" name="Z_9FA29541_62F4_4CED_BF33_19F6BA57578F_.wvu.PrintTitles" hidden="1" oldHidden="1">
    <formula>'на 01.11.2016'!$5:$8</formula>
    <oldFormula>'на 01.11.2016'!$5:$8</oldFormula>
  </rdn>
  <rdn rId="0" localSheetId="1" customView="1" name="Z_9FA29541_62F4_4CED_BF33_19F6BA57578F_.wvu.Cols" hidden="1" oldHidden="1">
    <formula>'на 01.11.2016'!$C:$E,'на 01.11.2016'!$M:$N</formula>
    <oldFormula>'на 01.11.2016'!$C:$E,'на 01.11.2016'!$M:$N</oldFormula>
  </rdn>
  <rdn rId="0" localSheetId="1" customView="1" name="Z_9FA29541_62F4_4CED_BF33_19F6BA57578F_.wvu.FilterData" hidden="1" oldHidden="1">
    <formula>'на 01.11.2016'!$A$7:$P$401</formula>
    <oldFormula>'на 01.11.2016'!$A$7:$P$401</oldFormula>
  </rdn>
  <rcv guid="{9FA29541-62F4-4CED-BF33-19F6BA57578F}" action="add"/>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2" sId="1">
    <oc r="B43" t="inlineStr">
      <is>
        <r>
          <t xml:space="preserve">Государственная программа "Развитие физической культуры и спорта в Ханты-Мансийском автономном округе — Югре на 2016 — 2020 годы"
 </t>
        </r>
        <r>
          <rPr>
            <sz val="20"/>
            <color theme="1"/>
            <rFont val="Times New Roman"/>
            <family val="1"/>
            <charset val="204"/>
          </rPr>
          <t>1. Субсидии на развитие материально-технической базы муниципальных учреждений спорта; 
 2. иные межбюджетные трансферты на реализацию мероприятий по проведению смотров-конкурсов в сфере физической культуры и спорта)</t>
        </r>
      </is>
    </oc>
    <nc r="B43" t="inlineStr">
      <is>
        <r>
          <t>Государственная программа "Развитие физической культуры и спорта в Ханты-Мансийском автономном округе — Югре на 2016 — 2020 годы"
 (</t>
        </r>
        <r>
          <rPr>
            <sz val="20"/>
            <color theme="1"/>
            <rFont val="Times New Roman"/>
            <family val="1"/>
            <charset val="204"/>
          </rPr>
          <t>1. Субсидии на развитие материально-технической базы муниципальных учреждений спорта; 
 2. иные межбюджетные трансферты на реализацию мероприятий по проведению смотров-конкурсов в сфере физической культуры и спорта)</t>
        </r>
      </is>
    </nc>
  </rc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3" sId="1" odxf="1" dxf="1">
    <oc r="P43" t="inlineStr">
      <is>
        <r>
          <t xml:space="preserve">
</t>
        </r>
        <r>
          <rPr>
            <u/>
            <sz val="20"/>
            <rFont val="Times New Roman"/>
            <family val="1"/>
            <charset val="204"/>
          </rPr>
          <t>ДАиГ:</t>
        </r>
        <r>
          <rPr>
            <sz val="20"/>
            <rFont val="Times New Roman"/>
            <family val="1"/>
            <charset val="204"/>
          </rPr>
          <t xml:space="preserve">
По объекту "Спортивный комплекс с плавательным бассейном 50 м в г. Сургуте" заключен муниципальный контракт № 37/2016 от 14.06.2016 г.  на выполнение работ по завершению строительства объекта. Сумма по контракту 415 049,69467 тыс.руб. в том числе 2016 год - 269 419,061 тыс.руб., 2017 год - 145 630,63367 тыс.руб. Срок выполнения работ - 09.12.2016 года. 
В настоящее время готовность объекта - 46%.  Ориентировочный срок ввода объекта апрель 2017 года. 
Ассигнования в размере </t>
        </r>
        <r>
          <rPr>
            <b/>
            <sz val="20"/>
            <rFont val="Times New Roman"/>
            <family val="1"/>
            <charset val="204"/>
          </rPr>
          <t>96 920,52 тыс. руб</t>
        </r>
        <r>
          <rPr>
            <sz val="20"/>
            <rFont val="Times New Roman"/>
            <family val="1"/>
            <charset val="204"/>
          </rPr>
          <t>. не будут освоены в 2016 году  по причине отставания от графика производства работ в связи с нарушением Подрядной организацией обязательств по контракту в части срока поставки технологического монтируемого оборудования и материалов, необходимых для строительства объекта. 
В проекте бюджета на 2017 год предусмотрены средства для завершения работ по строительству объекта в сумме 193 087,05263 тыс.руб (в т.ч. средства окружного бюджета - 183 432,7 тыс.руб, средства местного бюджета 9 654,35263 тыс.руб.) 
УБУиО (ДК): Реализация программы  осуществляется в плановом режиме.  Бюджетные ассигнования будут использованы в полном объеме до конца 2016 года.</t>
        </r>
      </is>
    </oc>
    <nc r="P43" t="inlineStr">
      <is>
        <r>
          <rPr>
            <u/>
            <sz val="20"/>
            <rFont val="Times New Roman"/>
            <family val="1"/>
            <charset val="204"/>
          </rPr>
          <t>ДАиГ</t>
        </r>
        <r>
          <rPr>
            <sz val="20"/>
            <rFont val="Times New Roman"/>
            <family val="1"/>
            <charset val="204"/>
          </rPr>
          <t xml:space="preserve">
По объекту "Спортивный комплекс с плавательным бассейном 50 м в г. Сургуте" заключен муниципальный контракт № 37/2016 от 14.06.2016 г.  на выполнение работ по завершению строительства объекта. Сумма по контракту 415 049,69467 тыс.руб. в том числе 2016 год - 269 419,061 тыс.руб., 2017 год - 145 630,63367 тыс.руб. Срок выполнения работ - 09.12.2016 года. 
В настоящее время готовность объекта - 46%.  Ориентировочный срок ввода объекта апрель 2017 года. 
Ассигнования в размере </t>
        </r>
        <r>
          <rPr>
            <b/>
            <sz val="20"/>
            <rFont val="Times New Roman"/>
            <family val="1"/>
            <charset val="204"/>
          </rPr>
          <t>96 920,52 тыс. руб</t>
        </r>
        <r>
          <rPr>
            <sz val="20"/>
            <rFont val="Times New Roman"/>
            <family val="1"/>
            <charset val="204"/>
          </rPr>
          <t>. не будут освоены в 2016 году  по причине отставания от графика производства работ в связи с нарушением Подрядной организацией обязательств по контракту в части срока поставки технологического монтируемого оборудования и материалов, необходимых для строительства объекта. 
В проекте бюджета на 2017 год предусмотрены средства для завершения работ по строительству объекта в сумме 193 087,05263 тыс.руб (в т.ч. средства окружного бюджета - 183 432,7 тыс.руб, средства местного бюджета 9 654,35263 тыс.руб.) 
УБУиО (ДК): Реализация программы  осуществляется в плановом режиме.  Бюджетные ассигнования будут использованы в полном объеме до конца 2016 года.</t>
        </r>
      </is>
    </nc>
    <ndxf>
      <font>
        <sz val="20"/>
        <color auto="1"/>
      </font>
    </ndxf>
  </rcc>
  <rfmt sheetId="1" sqref="P43:P48">
    <dxf>
      <alignment vertical="top" readingOrder="0"/>
    </dxf>
  </rfmt>
  <rcv guid="{45DE1976-7F07-4EB4-8A9C-FB72D060BEFA}" action="delete"/>
  <rdn rId="0" localSheetId="1" customView="1" name="Z_45DE1976_7F07_4EB4_8A9C_FB72D060BEFA_.wvu.PrintArea" hidden="1" oldHidden="1">
    <formula>'на 01.11.2016'!$A$1:$P$194</formula>
    <oldFormula>'на 01.11.2016'!$A$1:$P$194</oldFormula>
  </rdn>
  <rdn rId="0" localSheetId="1" customView="1" name="Z_45DE1976_7F07_4EB4_8A9C_FB72D060BEFA_.wvu.PrintTitles" hidden="1" oldHidden="1">
    <formula>'на 01.11.2016'!$5:$8</formula>
    <oldFormula>'на 01.11.2016'!$5:$8</oldFormula>
  </rdn>
  <rdn rId="0" localSheetId="1" customView="1" name="Z_45DE1976_7F07_4EB4_8A9C_FB72D060BEFA_.wvu.Rows" hidden="1" oldHidden="1">
    <formula>'на 01.11.2016'!$18:$18,'на 01.11.2016'!$20:$20,'на 01.11.2016'!$28:$28,'на 01.11.2016'!$31:$31,'на 01.11.2016'!$35:$35,'на 01.11.2016'!$41:$42,'на 01.11.2016'!$44:$44,'на 01.11.2016'!$48:$48</formula>
    <oldFormula>'на 01.11.2016'!$18:$18,'на 01.11.2016'!$20:$20,'на 01.11.2016'!$28:$28,'на 01.11.2016'!$31:$31,'на 01.11.2016'!$35:$35,'на 01.11.2016'!$41:$42</oldFormula>
  </rdn>
  <rdn rId="0" localSheetId="1" customView="1" name="Z_45DE1976_7F07_4EB4_8A9C_FB72D060BEFA_.wvu.Cols" hidden="1" oldHidden="1">
    <formula>'на 01.11.2016'!$C:$E,'на 01.11.2016'!$M:$N</formula>
    <oldFormula>'на 01.11.2016'!$C:$E,'на 01.11.2016'!$M:$N</oldFormula>
  </rdn>
  <rdn rId="0" localSheetId="1" customView="1" name="Z_45DE1976_7F07_4EB4_8A9C_FB72D060BEFA_.wvu.FilterData" hidden="1" oldHidden="1">
    <formula>'на 01.11.2016'!$A$7:$P$401</formula>
    <oldFormula>'на 01.11.2016'!$A$7:$P$401</oldFormula>
  </rdn>
  <rcv guid="{45DE1976-7F07-4EB4-8A9C-FB72D060BEFA}" action="add"/>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9" sId="1">
    <oc r="P43" t="inlineStr">
      <is>
        <r>
          <rPr>
            <u/>
            <sz val="20"/>
            <rFont val="Times New Roman"/>
            <family val="1"/>
            <charset val="204"/>
          </rPr>
          <t>ДАиГ</t>
        </r>
        <r>
          <rPr>
            <sz val="20"/>
            <rFont val="Times New Roman"/>
            <family val="1"/>
            <charset val="204"/>
          </rPr>
          <t xml:space="preserve">
По объекту "Спортивный комплекс с плавательным бассейном 50 м в г. Сургуте" заключен муниципальный контракт № 37/2016 от 14.06.2016 г.  на выполнение работ по завершению строительства объекта. Сумма по контракту 415 049,69467 тыс.руб. в том числе 2016 год - 269 419,061 тыс.руб., 2017 год - 145 630,63367 тыс.руб. Срок выполнения работ - 09.12.2016 года. 
В настоящее время готовность объекта - 46%.  Ориентировочный срок ввода объекта апрель 2017 года. 
Ассигнования в размере </t>
        </r>
        <r>
          <rPr>
            <b/>
            <sz val="20"/>
            <rFont val="Times New Roman"/>
            <family val="1"/>
            <charset val="204"/>
          </rPr>
          <t>96 920,52 тыс. руб</t>
        </r>
        <r>
          <rPr>
            <sz val="20"/>
            <rFont val="Times New Roman"/>
            <family val="1"/>
            <charset val="204"/>
          </rPr>
          <t>. не будут освоены в 2016 году  по причине отставания от графика производства работ в связи с нарушением Подрядной организацией обязательств по контракту в части срока поставки технологического монтируемого оборудования и материалов, необходимых для строительства объекта. 
В проекте бюджета на 2017 год предусмотрены средства для завершения работ по строительству объекта в сумме 193 087,05263 тыс.руб (в т.ч. средства окружного бюджета - 183 432,7 тыс.руб, средства местного бюджета 9 654,35263 тыс.руб.) 
УБУиО (ДК): Реализация программы  осуществляется в плановом режиме.  Бюджетные ассигнования будут использованы в полном объеме до конца 2016 года.</t>
        </r>
      </is>
    </oc>
    <nc r="P43" t="inlineStr">
      <is>
        <r>
          <rPr>
            <u/>
            <sz val="20"/>
            <rFont val="Times New Roman"/>
            <family val="1"/>
            <charset val="204"/>
          </rPr>
          <t>ДАиГ</t>
        </r>
        <r>
          <rPr>
            <sz val="20"/>
            <rFont val="Times New Roman"/>
            <family val="1"/>
            <charset val="204"/>
          </rPr>
          <t xml:space="preserve">
По объекту "Спортивный комплекс с плавательным бассейном 50 м в г. Сургуте" заключен муниципальный контракт № 37/2016 от 14.06.2016 г.  на выполнение работ по завершению строительства объекта. Сумма по контракту 415 049,7 тыс.руб. в том числе 2016 год - 269 419,1 тыс.руб., 2017 год - 145 630,6 тыс.руб. Срок выполнения работ - 09.12.2016 года. 
В настоящее время готовность объекта - 46%.  Ориентировочный срок ввода объекта апрель 2017 года. 
Ассигнования в размере </t>
        </r>
        <r>
          <rPr>
            <b/>
            <sz val="20"/>
            <rFont val="Times New Roman"/>
            <family val="1"/>
            <charset val="204"/>
          </rPr>
          <t>96 920,52 тыс. руб</t>
        </r>
        <r>
          <rPr>
            <sz val="20"/>
            <rFont val="Times New Roman"/>
            <family val="1"/>
            <charset val="204"/>
          </rPr>
          <t>. не будут освоены в 2016 году  по причине отставания от графика производства работ в связи с нарушением Подрядной организацией обязательств по контракту в части срока поставки технологического монтируемого оборудования и материалов, необходимых для строительства объекта. 
В проекте бюджета на 2017 год предусмотрены средства для завершения работ по строительству объекта в сумме 193 087,05263 тыс.руб (в т.ч. средства окружного бюджета - 183 432,7 тыс.руб, средства местного бюджета 9 654,35263 тыс.руб.) 
УБУиО (ДК): Реализация программы  осуществляется в плановом режиме.  Бюджетные ассигнования будут использованы в полном объеме до конца 2016 года.</t>
        </r>
      </is>
    </nc>
  </rcc>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0" sId="1">
    <oc r="P43" t="inlineStr">
      <is>
        <r>
          <rPr>
            <u/>
            <sz val="20"/>
            <rFont val="Times New Roman"/>
            <family val="1"/>
            <charset val="204"/>
          </rPr>
          <t>ДАиГ</t>
        </r>
        <r>
          <rPr>
            <sz val="20"/>
            <rFont val="Times New Roman"/>
            <family val="1"/>
            <charset val="204"/>
          </rPr>
          <t xml:space="preserve">
По объекту "Спортивный комплекс с плавательным бассейном 50 м в г. Сургуте" заключен муниципальный контракт № 37/2016 от 14.06.2016 г.  на выполнение работ по завершению строительства объекта. Сумма по контракту 415 049,7 тыс.руб. в том числе 2016 год - 269 419,1 тыс.руб., 2017 год - 145 630,6 тыс.руб. Срок выполнения работ - 09.12.2016 года. 
В настоящее время готовность объекта - 46%.  Ориентировочный срок ввода объекта апрель 2017 года. 
Ассигнования в размере </t>
        </r>
        <r>
          <rPr>
            <b/>
            <sz val="20"/>
            <rFont val="Times New Roman"/>
            <family val="1"/>
            <charset val="204"/>
          </rPr>
          <t>96 920,52 тыс. руб</t>
        </r>
        <r>
          <rPr>
            <sz val="20"/>
            <rFont val="Times New Roman"/>
            <family val="1"/>
            <charset val="204"/>
          </rPr>
          <t>. не будут освоены в 2016 году  по причине отставания от графика производства работ в связи с нарушением Подрядной организацией обязательств по контракту в части срока поставки технологического монтируемого оборудования и материалов, необходимых для строительства объекта. 
В проекте бюджета на 2017 год предусмотрены средства для завершения работ по строительству объекта в сумме 193 087,05263 тыс.руб (в т.ч. средства окружного бюджета - 183 432,7 тыс.руб, средства местного бюджета 9 654,35263 тыс.руб.) 
УБУиО (ДК): Реализация программы  осуществляется в плановом режиме.  Бюджетные ассигнования будут использованы в полном объеме до конца 2016 года.</t>
        </r>
      </is>
    </oc>
    <nc r="P43" t="inlineStr">
      <is>
        <r>
          <rPr>
            <u/>
            <sz val="20"/>
            <rFont val="Times New Roman"/>
            <family val="1"/>
            <charset val="204"/>
          </rPr>
          <t>ДАиГ</t>
        </r>
        <r>
          <rPr>
            <sz val="20"/>
            <rFont val="Times New Roman"/>
            <family val="1"/>
            <charset val="204"/>
          </rPr>
          <t xml:space="preserve">
По объекту "Спортивный комплекс с плавательным бассейном 50 м в г. Сургуте" заключен муниципальный контракт № 37/2016 от 14.06.2016 г.  на выполнение работ по завершению строительства объекта. Сумма по контракту 415 049,7 тыс.руб. в том числе 2016 год - 269 419,1 тыс.руб., 2017 год - 145 630,6 тыс.руб. Срок выполнения работ - 09.12.2016 года. 
В настоящее время готовность объекта - 46%.  Ориентировочный срок ввода объекта апрель 2017 года. 
Ассигнования в размере </t>
        </r>
        <r>
          <rPr>
            <b/>
            <sz val="20"/>
            <rFont val="Times New Roman"/>
            <family val="1"/>
            <charset val="204"/>
          </rPr>
          <t>96 920,52 тыс. руб</t>
        </r>
        <r>
          <rPr>
            <sz val="20"/>
            <rFont val="Times New Roman"/>
            <family val="1"/>
            <charset val="204"/>
          </rPr>
          <t>. не будут освоены в 2016 году  по причине отставания от графика производства работ в связи с нарушением Подрядной организацией обязательств по контракту в части срока поставки технологического монтируемого оборудования и материалов, необходимых для строительства объекта. 
В проекте бюджета на 2017 год предусмотрены средства для завершения работ по строительству объекта в сумме 193 087,0тыс.руб (в т.ч. средства окружного бюджета - 183 432,7 тыс.руб, средства местного бюджета 9 654,3 тыс.руб.) 
УБУиО (ДК): Реализация программы  осуществляется в плановом режиме.  Бюджетные ассигнования будут использованы в полном объеме до конца 2016 года.</t>
        </r>
      </is>
    </nc>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1" sId="1" odxf="1" dxf="1">
    <oc r="P49" t="inlineStr">
      <is>
        <t xml:space="preserve">ДО, УБУиО(ДК):Реализация мероприятий осуществляется в плановом режиме согласно заключенным контрактам и договорам. Бюджетные ассигнования будут использованы в полном объеме до конца 2016 года.                                                                                                                                                                             
УПиЭ: Для выполнение мероприятия с КУ ХМАО-Югры "Сургутский центр занятости населения" заключен договор от 14.06.2016 № 171/01 о совместной деятельности по организации временного трудоустройства граждан в количестве 2 человек по профессии рабочий зелёного хозяйства с периодом участия - 2 месяца. 50,91 тыс.руб. - денежные средства не будут освоены , т.к. направляемые безработные граждане для трудоустройства в учреждение не обращались. Договор расторгнут 16.08.2016. </t>
      </is>
    </oc>
    <nc r="P49" t="inlineStr">
      <is>
        <r>
          <rPr>
            <u/>
            <sz val="20"/>
            <rFont val="Times New Roman"/>
            <family val="1"/>
            <charset val="204"/>
          </rPr>
          <t>ДО, УБУиО(ДК)</t>
        </r>
        <r>
          <rPr>
            <sz val="20"/>
            <rFont val="Times New Roman"/>
            <family val="2"/>
            <charset val="204"/>
          </rPr>
          <t xml:space="preserve">:Реализация мероприятий осуществляется в плановом режиме согласно заключенным контрактам и договорам. Бюджетные ассигнования будут использованы в полном объеме до конца 2016 года.                                                                                                                                                                             
</t>
        </r>
        <r>
          <rPr>
            <u/>
            <sz val="20"/>
            <rFont val="Times New Roman"/>
            <family val="1"/>
            <charset val="204"/>
          </rPr>
          <t>УПиЭ:</t>
        </r>
        <r>
          <rPr>
            <sz val="20"/>
            <rFont val="Times New Roman"/>
            <family val="2"/>
            <charset val="204"/>
          </rPr>
          <t xml:space="preserve"> Для выполнение мероприятия с КУ ХМАО-Югры "Сургутский центр занятости населения" заключен договор от 14.06.2016 № 171/01 о совместной деятельности по организации временного трудоустройства граждан в количестве 2 человек по профессии рабочий зелёного хозяйства с периодом участия - 2 месяца. 50,91 тыс.руб. - денежные средства не будут освоены , т.к. направляемые безработные граждане для трудоустройства в учреждение не обращались. Договор расторгнут 16.08.2016. </t>
        </r>
      </is>
    </nc>
    <odxf>
      <font>
        <sz val="20"/>
        <color auto="1"/>
      </font>
    </odxf>
    <ndxf>
      <font>
        <sz val="20"/>
        <color auto="1"/>
      </font>
    </ndxf>
  </rcc>
  <rcv guid="{45DE1976-7F07-4EB4-8A9C-FB72D060BEFA}" action="delete"/>
  <rdn rId="0" localSheetId="1" customView="1" name="Z_45DE1976_7F07_4EB4_8A9C_FB72D060BEFA_.wvu.PrintArea" hidden="1" oldHidden="1">
    <formula>'на 01.11.2016'!$A$1:$P$194</formula>
    <oldFormula>'на 01.11.2016'!$A$1:$P$194</oldFormula>
  </rdn>
  <rdn rId="0" localSheetId="1" customView="1" name="Z_45DE1976_7F07_4EB4_8A9C_FB72D060BEFA_.wvu.PrintTitles" hidden="1" oldHidden="1">
    <formula>'на 01.11.2016'!$5:$8</formula>
    <oldFormula>'на 01.11.2016'!$5:$8</oldFormula>
  </rdn>
  <rdn rId="0" localSheetId="1" customView="1" name="Z_45DE1976_7F07_4EB4_8A9C_FB72D060BEFA_.wvu.Rows" hidden="1" oldHidden="1">
    <formula>'на 01.11.2016'!$18:$18,'на 01.11.2016'!$20:$20,'на 01.11.2016'!$28:$28,'на 01.11.2016'!$31:$31,'на 01.11.2016'!$35:$35,'на 01.11.2016'!$41:$42,'на 01.11.2016'!$44:$44,'на 01.11.2016'!$48:$48,'на 01.11.2016'!$50:$50,'на 01.11.2016'!$52:$54</formula>
    <oldFormula>'на 01.11.2016'!$18:$18,'на 01.11.2016'!$20:$20,'на 01.11.2016'!$28:$28,'на 01.11.2016'!$31:$31,'на 01.11.2016'!$35:$35,'на 01.11.2016'!$41:$42,'на 01.11.2016'!$44:$44,'на 01.11.2016'!$48:$48</oldFormula>
  </rdn>
  <rdn rId="0" localSheetId="1" customView="1" name="Z_45DE1976_7F07_4EB4_8A9C_FB72D060BEFA_.wvu.Cols" hidden="1" oldHidden="1">
    <formula>'на 01.11.2016'!$C:$E,'на 01.11.2016'!$M:$N</formula>
    <oldFormula>'на 01.11.2016'!$C:$E,'на 01.11.2016'!$M:$N</oldFormula>
  </rdn>
  <rdn rId="0" localSheetId="1" customView="1" name="Z_45DE1976_7F07_4EB4_8A9C_FB72D060BEFA_.wvu.FilterData" hidden="1" oldHidden="1">
    <formula>'на 01.11.2016'!$A$7:$P$401</formula>
    <oldFormula>'на 01.11.2016'!$A$7:$P$401</oldFormula>
  </rdn>
  <rcv guid="{45DE1976-7F07-4EB4-8A9C-FB72D060BEFA}" action="add"/>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7" sId="1">
    <oc r="P55" t="inlineStr">
      <is>
        <r>
          <rPr>
            <u/>
            <sz val="20"/>
            <rFont val="Times New Roman"/>
            <family val="1"/>
            <charset val="204"/>
          </rPr>
          <t>АГ:</t>
        </r>
        <r>
          <rPr>
            <sz val="20"/>
            <rFont val="Times New Roman"/>
            <family val="2"/>
            <charset val="204"/>
          </rPr>
          <t xml:space="preserve">
В  соответствии с законом Ханты-Мансийского автономного округа–Югры от 15.05.2006 № 46-оз «О наделении органов местного самоуправления муниципальных районов и городских округов отдельными государственными полномочиями Ханты-Мансийского автономного округа–Югры на подготовку проведения Всероссийской сельскохозяйственной переписи» в целях своевременного выполнения комплекса работ по организации проведения Всероссийской сельскохозяйственной переписи в городе Сургуте из средств федерального бюджета запланированы расходы на предоставление транспортных услуг и услуг связи. 
По состоянию на 01.11.2016 заключены договоры на предоставление:
- транспортных услуг. Договор исполнен в полном объеме;
- услуг связи. Фактические затраты на данные услуги сложились ниже запланированных, в связи с чем образовалась экономия средств на сумму 260,64 тыс. руб.. Оплата произведена  по факту выполненных работ.                                                            
</t>
        </r>
        <r>
          <rPr>
            <u/>
            <sz val="20"/>
            <rFont val="Times New Roman"/>
            <family val="1"/>
            <charset val="204"/>
          </rPr>
          <t>ДГХ:</t>
        </r>
        <r>
          <rPr>
            <sz val="20"/>
            <rFont val="Times New Roman"/>
            <family val="2"/>
            <charset val="204"/>
          </rPr>
          <t xml:space="preserve"> 
Планируется отловить и утилизировать 2 000 безнадзорных животных. По состоянию на 01.11.2016 утилизировано 1 791 безнадзорное животное. Ожидаемое неисполнение 1623,04 тыс.руб. - экономия по результатам фактического исполнения за 1 полугодие 2016 года, планируется внесение изменений в соглашение.
</t>
        </r>
        <r>
          <rPr>
            <u/>
            <sz val="20"/>
            <rFont val="Times New Roman"/>
            <family val="1"/>
            <charset val="204"/>
          </rPr>
          <t>КУИ:</t>
        </r>
        <r>
          <rPr>
            <sz val="20"/>
            <rFont val="Times New Roman"/>
            <family val="2"/>
            <charset val="204"/>
          </rPr>
          <t xml:space="preserve">
За период январь-август отсутствуют заявки на перечисление субсидий на поддержку сельскохозяйственного производства (рыбохозяйственного комплекса, развития малых форм хозяйствования).  В связи с отсутствием заявителей средства в размере 478,6тыс.руб. не будет использованы. </t>
        </r>
      </is>
    </oc>
    <nc r="P55" t="inlineStr">
      <is>
        <r>
          <rPr>
            <u/>
            <sz val="20"/>
            <rFont val="Times New Roman"/>
            <family val="1"/>
            <charset val="204"/>
          </rPr>
          <t>АГ:</t>
        </r>
        <r>
          <rPr>
            <sz val="20"/>
            <rFont val="Times New Roman"/>
            <family val="2"/>
            <charset val="204"/>
          </rPr>
          <t xml:space="preserve">
В  соответствии с законом ХМАО–Югры от 15.05.2006 № 46-оз  в целях своевременного выполнения комплекса работ по организации проведения Всероссийской сельскохозяйственной переписи в городе Сургуте из средств федерального бюджета запланированы расходы на предоставление транспортных услуг и услуг связи. 
По состоянию на 01.11.2016 заключены договоры на предоставление:
- транспортных услуг, договор исполнен в полном объеме;
- услуг связи. Фактические затраты на данные услуги сложились ниже запланированных, в связи с чем образовалась экономия средств на сумму 260,64 тыс. руб.. Оплата произведена  по факту выполненных работ.                                                            
</t>
        </r>
        <r>
          <rPr>
            <u/>
            <sz val="20"/>
            <rFont val="Times New Roman"/>
            <family val="1"/>
            <charset val="204"/>
          </rPr>
          <t>ДГХ:</t>
        </r>
        <r>
          <rPr>
            <sz val="20"/>
            <rFont val="Times New Roman"/>
            <family val="2"/>
            <charset val="204"/>
          </rPr>
          <t xml:space="preserve"> 
Планируется отловить и утилизировать 2 000 безнадзорных животных. По состоянию на 01.11.2016 утилизировано 1 791 безнадзорное животное. Ожидаемое неисполнение 1623,04 тыс.руб. - экономия по результатам фактического исполнения за 1 полугодие 2016 года, планируется внесение изменений в соглашение.
</t>
        </r>
        <r>
          <rPr>
            <u/>
            <sz val="20"/>
            <rFont val="Times New Roman"/>
            <family val="1"/>
            <charset val="204"/>
          </rPr>
          <t>КУИ:</t>
        </r>
        <r>
          <rPr>
            <sz val="20"/>
            <rFont val="Times New Roman"/>
            <family val="2"/>
            <charset val="204"/>
          </rPr>
          <t xml:space="preserve">
За период январь-август отсутствуют заявки на перечисление субсидий на поддержку сельскохозяйственного производства (рыбохозяйственного комплекса, развития малых форм хозяйствования).  В связи с отсутствием заявителей средства в размере 478,6тыс.руб. не будет использованы. </t>
        </r>
      </is>
    </nc>
  </rcc>
  <rcv guid="{45DE1976-7F07-4EB4-8A9C-FB72D060BEFA}" action="delete"/>
  <rdn rId="0" localSheetId="1" customView="1" name="Z_45DE1976_7F07_4EB4_8A9C_FB72D060BEFA_.wvu.PrintArea" hidden="1" oldHidden="1">
    <formula>'на 01.11.2016'!$A$1:$P$194</formula>
    <oldFormula>'на 01.11.2016'!$A$1:$P$194</oldFormula>
  </rdn>
  <rdn rId="0" localSheetId="1" customView="1" name="Z_45DE1976_7F07_4EB4_8A9C_FB72D060BEFA_.wvu.PrintTitles" hidden="1" oldHidden="1">
    <formula>'на 01.11.2016'!$5:$8</formula>
    <oldFormula>'на 01.11.2016'!$5:$8</oldFormula>
  </rdn>
  <rdn rId="0" localSheetId="1" customView="1" name="Z_45DE1976_7F07_4EB4_8A9C_FB72D060BEFA_.wvu.Rows" hidden="1" oldHidden="1">
    <formula>'на 01.11.2016'!$18:$18,'на 01.11.2016'!$20:$20,'на 01.11.2016'!$28:$28,'на 01.11.2016'!$31:$31,'на 01.11.2016'!$35:$35,'на 01.11.2016'!$41:$42,'на 01.11.2016'!$44:$44,'на 01.11.2016'!$48:$48,'на 01.11.2016'!$50:$50,'на 01.11.2016'!$52:$54,'на 01.11.2016'!$59:$60</formula>
    <oldFormula>'на 01.11.2016'!$18:$18,'на 01.11.2016'!$20:$20,'на 01.11.2016'!$28:$28,'на 01.11.2016'!$31:$31,'на 01.11.2016'!$35:$35,'на 01.11.2016'!$41:$42,'на 01.11.2016'!$44:$44,'на 01.11.2016'!$48:$48,'на 01.11.2016'!$50:$50,'на 01.11.2016'!$52:$54</oldFormula>
  </rdn>
  <rdn rId="0" localSheetId="1" customView="1" name="Z_45DE1976_7F07_4EB4_8A9C_FB72D060BEFA_.wvu.Cols" hidden="1" oldHidden="1">
    <formula>'на 01.11.2016'!$C:$E,'на 01.11.2016'!$M:$N</formula>
    <oldFormula>'на 01.11.2016'!$C:$E,'на 01.11.2016'!$M:$N</oldFormula>
  </rdn>
  <rdn rId="0" localSheetId="1" customView="1" name="Z_45DE1976_7F07_4EB4_8A9C_FB72D060BEFA_.wvu.FilterData" hidden="1" oldHidden="1">
    <formula>'на 01.11.2016'!$A$7:$P$401</formula>
    <oldFormula>'на 01.11.2016'!$A$7:$P$401</oldFormula>
  </rdn>
  <rcv guid="{45DE1976-7F07-4EB4-8A9C-FB72D060BEFA}" action="add"/>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DE1976-7F07-4EB4-8A9C-FB72D060BEFA}" action="delete"/>
  <rdn rId="0" localSheetId="1" customView="1" name="Z_45DE1976_7F07_4EB4_8A9C_FB72D060BEFA_.wvu.PrintArea" hidden="1" oldHidden="1">
    <formula>'на 01.11.2016'!$A$1:$P$194</formula>
    <oldFormula>'на 01.11.2016'!$A$1:$P$194</oldFormula>
  </rdn>
  <rdn rId="0" localSheetId="1" customView="1" name="Z_45DE1976_7F07_4EB4_8A9C_FB72D060BEFA_.wvu.PrintTitles" hidden="1" oldHidden="1">
    <formula>'на 01.11.2016'!$5:$8</formula>
    <oldFormula>'на 01.11.2016'!$5:$8</oldFormula>
  </rdn>
  <rdn rId="0" localSheetId="1" customView="1" name="Z_45DE1976_7F07_4EB4_8A9C_FB72D060BEFA_.wvu.Rows" hidden="1" oldHidden="1">
    <formula>'на 01.11.2016'!$18:$18,'на 01.11.2016'!$20:$20,'на 01.11.2016'!$28:$28,'на 01.11.2016'!$31:$31,'на 01.11.2016'!$35:$35,'на 01.11.2016'!$41:$42,'на 01.11.2016'!$44:$44,'на 01.11.2016'!$48:$48,'на 01.11.2016'!$50:$50,'на 01.11.2016'!$52:$54,'на 01.11.2016'!$59:$60</formula>
    <oldFormula>'на 01.11.2016'!$18:$18,'на 01.11.2016'!$20:$20,'на 01.11.2016'!$28:$28,'на 01.11.2016'!$31:$31,'на 01.11.2016'!$35:$35,'на 01.11.2016'!$41:$42,'на 01.11.2016'!$44:$44,'на 01.11.2016'!$48:$48,'на 01.11.2016'!$50:$50,'на 01.11.2016'!$52:$54,'на 01.11.2016'!$59:$60</oldFormula>
  </rdn>
  <rdn rId="0" localSheetId="1" customView="1" name="Z_45DE1976_7F07_4EB4_8A9C_FB72D060BEFA_.wvu.Cols" hidden="1" oldHidden="1">
    <formula>'на 01.11.2016'!$C:$E,'на 01.11.2016'!$M:$N</formula>
    <oldFormula>'на 01.11.2016'!$C:$E,'на 01.11.2016'!$M:$N</oldFormula>
  </rdn>
  <rdn rId="0" localSheetId="1" customView="1" name="Z_45DE1976_7F07_4EB4_8A9C_FB72D060BEFA_.wvu.FilterData" hidden="1" oldHidden="1">
    <formula>'на 01.11.2016'!$A$7:$P$401</formula>
    <oldFormula>'на 01.11.2016'!$A$7:$P$401</oldFormula>
  </rdn>
  <rcv guid="{45DE1976-7F07-4EB4-8A9C-FB72D060BEFA}" action="add"/>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P78:P83">
    <dxf>
      <alignment vertical="top" readingOrder="0"/>
    </dxf>
  </rfmt>
  <rfmt sheetId="1" sqref="P84:P89">
    <dxf>
      <alignment vertical="top" readingOrder="0"/>
    </dxf>
  </rfmt>
  <rfmt sheetId="1" sqref="P96:P101">
    <dxf>
      <alignment vertical="top" readingOrder="0"/>
    </dxf>
  </rfmt>
  <rfmt sheetId="1" sqref="P102:P107">
    <dxf>
      <alignment vertical="top" readingOrder="0"/>
    </dxf>
  </rfmt>
  <rcc rId="578" sId="1">
    <oc r="P96" t="inlineStr">
      <is>
        <r>
          <t xml:space="preserve">Заключен муниципальный контракт на выполнение работ по строительству объекта с ООО "Строительная компания  СОК" №03/2015 от 19.05.2015. Сумма по контракту - 423 186,003 тыс.руб. Срок выполнения работ - 30 сентября 2016 года.  Готовность объекта (с учетом выполненных работ в октябре) 50,4 %.   
В настоящее время планируется расторжение данного контракта в связи с тем, что в ходе его реализации возникла необходимость выполнения комплекса дополнительных работ, не предусмотренных контрактом, проектно-сметной документацией, но необходимых для сдачи объекта в эксплуатацию. Характер дополнительных работ таков, что они неразрывно связаны с основным комплексом работ  и без их выполнения невозможно производство последующих работ. Кроме того, был выявлен ряд несоответствий графической и сметной частей рабочего проекта, так же влекущий за собой удорожание строительства. Указанные обстоятельства не позволяют подрядной организации приобретать предусмотренные проектом строительные материалы и оборудование в пределах выделенных в рамках исполнения муниципального контракта финансовых средств. Контракт будет расторгнут после  оплаты работ, принятых в октябре 2016 г. В связи с вышеизложенным средства, в размере </t>
        </r>
        <r>
          <rPr>
            <b/>
            <sz val="20"/>
            <color theme="1"/>
            <rFont val="Times New Roman"/>
            <family val="1"/>
            <charset val="204"/>
          </rPr>
          <t>66 262,67 тыс. руб.</t>
        </r>
        <r>
          <rPr>
            <sz val="20"/>
            <color theme="1"/>
            <rFont val="Times New Roman"/>
            <family val="2"/>
            <charset val="204"/>
          </rPr>
          <t xml:space="preserve"> не будут освоены.</t>
        </r>
      </is>
    </oc>
    <nc r="P96" t="inlineStr">
      <is>
        <r>
          <t xml:space="preserve">Заключен муниципальный контракт на выполнение работ по строительству объекта с ООО "Строительная компания  СОК" №03/2015 от 19.05.2015. Сумма по контракту - 423 186,0 тыс.руб. Срок выполнения работ - 30 сентября 2016 года.  Готовность объекта (с учетом выполненных работ в октябре) 50,4 %.   
В настоящее время планируется расторжение данного контракта в связи с тем, что в ходе его реализации возникла необходимость выполнения комплекса дополнительных работ, не предусмотренных контрактом, проектно-сметной документацией, но необходимых для сдачи объекта в эксплуатацию. Характер дополнительных работ таков, что они неразрывно связаны с основным комплексом работ  и без их выполнения невозможно производство последующих работ. Кроме того, был выявлен ряд несоответствий графической и сметной частей рабочего проекта, так же влекущий за собой удорожание строительства. Указанные обстоятельства не позволяют подрядной организации приобретать предусмотренные проектом строительные материалы и оборудование в пределах выделенных в рамках исполнения муниципального контракта финансовых средств. Контракт будет расторгнут после  оплаты работ, принятых в октябре 2016 г. В связи с вышеизложенным средства, в размере </t>
        </r>
        <r>
          <rPr>
            <b/>
            <sz val="20"/>
            <color theme="1"/>
            <rFont val="Times New Roman"/>
            <family val="1"/>
            <charset val="204"/>
          </rPr>
          <t>66 262,67 тыс. руб.</t>
        </r>
        <r>
          <rPr>
            <sz val="20"/>
            <color theme="1"/>
            <rFont val="Times New Roman"/>
            <family val="2"/>
            <charset val="204"/>
          </rPr>
          <t xml:space="preserve"> не будут освоены.</t>
        </r>
      </is>
    </nc>
  </rcc>
  <rcv guid="{45DE1976-7F07-4EB4-8A9C-FB72D060BEFA}" action="delete"/>
  <rdn rId="0" localSheetId="1" customView="1" name="Z_45DE1976_7F07_4EB4_8A9C_FB72D060BEFA_.wvu.PrintArea" hidden="1" oldHidden="1">
    <formula>'на 01.11.2016'!$A$1:$P$194</formula>
    <oldFormula>'на 01.11.2016'!$A$1:$P$194</oldFormula>
  </rdn>
  <rdn rId="0" localSheetId="1" customView="1" name="Z_45DE1976_7F07_4EB4_8A9C_FB72D060BEFA_.wvu.PrintTitles" hidden="1" oldHidden="1">
    <formula>'на 01.11.2016'!$5:$8</formula>
    <oldFormula>'на 01.11.2016'!$5:$8</oldFormula>
  </rdn>
  <rdn rId="0" localSheetId="1" customView="1" name="Z_45DE1976_7F07_4EB4_8A9C_FB72D060BEFA_.wvu.Rows" hidden="1" oldHidden="1">
    <formula>'на 01.11.2016'!$18:$18,'на 01.11.2016'!$20:$20,'на 01.11.2016'!$28:$28,'на 01.11.2016'!$31:$31,'на 01.11.2016'!$35:$35,'на 01.11.2016'!$41:$42,'на 01.11.2016'!$44:$44,'на 01.11.2016'!$48:$48,'на 01.11.2016'!$50:$50,'на 01.11.2016'!$52:$54,'на 01.11.2016'!$59:$60</formula>
    <oldFormula>'на 01.11.2016'!$18:$18,'на 01.11.2016'!$20:$20,'на 01.11.2016'!$28:$28,'на 01.11.2016'!$31:$31,'на 01.11.2016'!$35:$35,'на 01.11.2016'!$41:$42,'на 01.11.2016'!$44:$44,'на 01.11.2016'!$48:$48,'на 01.11.2016'!$50:$50,'на 01.11.2016'!$52:$54,'на 01.11.2016'!$59:$60</oldFormula>
  </rdn>
  <rdn rId="0" localSheetId="1" customView="1" name="Z_45DE1976_7F07_4EB4_8A9C_FB72D060BEFA_.wvu.Cols" hidden="1" oldHidden="1">
    <formula>'на 01.11.2016'!$C:$E,'на 01.11.2016'!$M:$N</formula>
    <oldFormula>'на 01.11.2016'!$C:$E,'на 01.11.2016'!$M:$N</oldFormula>
  </rdn>
  <rdn rId="0" localSheetId="1" customView="1" name="Z_45DE1976_7F07_4EB4_8A9C_FB72D060BEFA_.wvu.FilterData" hidden="1" oldHidden="1">
    <formula>'на 01.11.2016'!$A$7:$P$401</formula>
    <oldFormula>'на 01.11.2016'!$A$7:$P$401</oldFormula>
  </rdn>
  <rcv guid="{45DE1976-7F07-4EB4-8A9C-FB72D060BEFA}" action="add"/>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4" sId="1">
    <oc r="B63" t="inlineStr">
      <is>
        <r>
          <t xml:space="preserve">Государственная программа "Обеспечение доступным и комфортным жильем жителей Ханты-Мансийского автономного округа - Югры в 2016-2020 годах"
</t>
        </r>
        <r>
          <rPr>
            <sz val="20"/>
            <color theme="1"/>
            <rFont val="Times New Roman"/>
            <family val="1"/>
            <charset val="204"/>
          </rPr>
          <t xml:space="preserve">1. Субсидии на мероприятия подпрограммы "Обеспечение жильем молодых семей" федеральной целевой программы "Жилище" на 2011-2020 годы.
2. Субсидии на реализацию полномочий в области строительства, градостроительной деятельности и жилищных отношений (остаток средств).
3. Субсидии на создание наемных домов социального использования (остаток средств).
4. 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5.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6. Субсидии на проектирование и строительство объектов инженерной инфраструктуры на территориях, предназначенных для жилищного строительства.
7. Субсидии на реализацию полномочий в области строительства, градостроительной деятельности и жилищных отношений.
8. Субсидии на мероприятия подпрограммы "Обеспечение жильем молодых семей" федеральной целевой программы "Жилище" на 2015–2020 годы.
9. Субсидии на реализацию мероприятия подпрограммы "Обеспечение жильем молодых семей" федеральной целевой программы "Жилище" на 2015-2020 годы
10. Обеспечение жильем граждан, уволенных с военной службы (службы), и приравненных к ним лиц.
11.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12.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13. Субсидии на реализацию мероприятия подпрограммы "Обеспечение жильем молодых семей" федеральной целевой программы "Жилище" на 2015-2020 годы.
 </t>
        </r>
      </is>
    </oc>
    <nc r="B63" t="inlineStr">
      <is>
        <r>
          <t xml:space="preserve">Государственная программа "Обеспечение доступным и комфортным жильем жителей Ханты-Мансийского автономного округа - Югры в 2016-2020 годах"
</t>
        </r>
        <r>
          <rPr>
            <sz val="20"/>
            <color theme="1"/>
            <rFont val="Times New Roman"/>
            <family val="1"/>
            <charset val="204"/>
          </rPr>
          <t xml:space="preserve">
 </t>
        </r>
      </is>
    </nc>
  </rcc>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5" sId="1">
    <oc r="B63" t="inlineStr">
      <is>
        <r>
          <t xml:space="preserve">Государственная программа "Обеспечение доступным и комфортным жильем жителей Ханты-Мансийского автономного округа - Югры в 2016-2020 годах"
</t>
        </r>
        <r>
          <rPr>
            <sz val="20"/>
            <color theme="1"/>
            <rFont val="Times New Roman"/>
            <family val="1"/>
            <charset val="204"/>
          </rPr>
          <t xml:space="preserve">
 </t>
        </r>
      </is>
    </oc>
    <nc r="B63" t="inlineStr">
      <is>
        <t>Государственная программа "Обеспечение доступным и комфортным жильем жителей Ханты-Мансийского автономного округа - Югры в 2016-2020 годах"</t>
      </is>
    </nc>
  </rcc>
  <rrc rId="586" sId="1" ref="A66:XFD66" action="deleteRow">
    <undo index="4" exp="area" ref3D="1" dr="$Q$1:$BT$1048576" dn="Z_F2110B0B_AAE7_42F0_B553_C360E9249AD4_.wvu.Cols" sId="1"/>
    <undo index="2" exp="area" ref3D="1" dr="$M$1:$N$1048576" dn="Z_F2110B0B_AAE7_42F0_B553_C360E9249AD4_.wvu.Cols" sId="1"/>
    <undo index="1" exp="area" ref3D="1" dr="$C$1:$E$1048576" dn="Z_F2110B0B_AAE7_42F0_B553_C360E9249AD4_.wvu.Cols" sId="1"/>
    <undo index="2" exp="area" ref3D="1" dr="$M$1:$N$1048576" dn="Z_D95852A1_B0FC_4AC5_B62B_5CCBE05B0D15_.wvu.Cols" sId="1"/>
    <undo index="1" exp="area" ref3D="1" dr="$C$1:$E$1048576" dn="Z_D95852A1_B0FC_4AC5_B62B_5CCBE05B0D15_.wvu.Cols" sId="1"/>
    <undo index="4" exp="area" ref3D="1" dr="$Q$1:$BT$1048576" dn="Z_D7BC8E82_4392_4806_9DAE_D94253790B9C_.wvu.Cols" sId="1"/>
    <undo index="2" exp="area" ref3D="1" dr="$M$1:$N$1048576" dn="Z_D7BC8E82_4392_4806_9DAE_D94253790B9C_.wvu.Cols" sId="1"/>
    <undo index="1" exp="area" ref3D="1" dr="$C$1:$E$1048576" dn="Z_D7BC8E82_4392_4806_9DAE_D94253790B9C_.wvu.Cols" sId="1"/>
    <undo index="2" exp="area" ref3D="1" dr="$M$1:$N$1048576" dn="Z_D20DFCFE_63F9_4265_B37B_4F36C46DF159_.wvu.Cols" sId="1"/>
    <undo index="1" exp="area" ref3D="1" dr="$C$1:$E$1048576" dn="Z_D20DFCFE_63F9_4265_B37B_4F36C46DF159_.wvu.Cols" sId="1"/>
    <undo index="2" exp="area" ref3D="1" dr="$M$1:$N$1048576" dn="Z_BEA0FDBA_BB07_4C19_8BBD_5E57EE395C09_.wvu.Cols" sId="1"/>
    <undo index="1" exp="area" ref3D="1" dr="$C$1:$E$1048576" dn="Z_BEA0FDBA_BB07_4C19_8BBD_5E57EE395C09_.wvu.Cols" sId="1"/>
    <undo index="4" exp="area" ref3D="1" dr="$Q$1:$BT$1048576" dn="Z_A6B98527_7CBF_4E4D_BDEA_9334A3EB779F_.wvu.Cols" sId="1"/>
    <undo index="2" exp="area" ref3D="1" dr="$M$1:$N$1048576" dn="Z_A6B98527_7CBF_4E4D_BDEA_9334A3EB779F_.wvu.Cols" sId="1"/>
    <undo index="1" exp="area" ref3D="1" dr="$C$1:$E$1048576" dn="Z_A6B98527_7CBF_4E4D_BDEA_9334A3EB779F_.wvu.Cols" sId="1"/>
    <undo index="2" exp="area" ref3D="1" dr="$M$1:$N$1048576" dn="Z_A0A3CD9B_2436_40D7_91DB_589A95FBBF00_.wvu.Cols" sId="1"/>
    <undo index="1" exp="area" ref3D="1" dr="$C$1:$E$1048576" dn="Z_A0A3CD9B_2436_40D7_91DB_589A95FBBF00_.wvu.Cols" sId="1"/>
    <undo index="2" exp="area" ref3D="1" dr="$M$1:$N$1048576" dn="Z_9FA29541_62F4_4CED_BF33_19F6BA57578F_.wvu.Cols" sId="1"/>
    <undo index="1" exp="area" ref3D="1" dr="$C$1:$E$1048576" dn="Z_9FA29541_62F4_4CED_BF33_19F6BA57578F_.wvu.Cols" sId="1"/>
    <undo index="0" exp="area" ref3D="1" dr="$A$64:$XFD$66" dn="Z_998B8119_4FF3_4A16_838D_539C6AE34D55_.wvu.Rows" sId="1"/>
    <undo index="2" exp="area" ref3D="1" dr="$M$1:$N$1048576" dn="Z_998B8119_4FF3_4A16_838D_539C6AE34D55_.wvu.Cols" sId="1"/>
    <undo index="1" exp="area" ref3D="1" dr="$C$1:$E$1048576" dn="Z_998B8119_4FF3_4A16_838D_539C6AE34D55_.wvu.Cols" sId="1"/>
    <undo index="2" exp="area" ref3D="1" dr="$M$1:$N$1048576" dn="Z_7B245AB0_C2AF_4822_BFC4_2399F85856C1_.wvu.Cols" sId="1"/>
    <undo index="1" exp="area" ref3D="1" dr="$C$1:$E$1048576" dn="Z_7B245AB0_C2AF_4822_BFC4_2399F85856C1_.wvu.Cols" sId="1"/>
    <undo index="2" exp="area" ref3D="1" dr="$M$1:$N$1048576" dn="Z_67ADFAE6_A9AF_44D7_8539_93CD0F6B7849_.wvu.Cols" sId="1"/>
    <undo index="1" exp="area" ref3D="1" dr="$C$1:$E$1048576" dn="Z_67ADFAE6_A9AF_44D7_8539_93CD0F6B7849_.wvu.Cols" sId="1"/>
    <undo index="2" exp="area" ref3D="1" dr="$M$1:$N$1048576" dn="Z_649E5CE3_4976_49D9_83DA_4E57FFC714BF_.wvu.Cols" sId="1"/>
    <undo index="1" exp="area" ref3D="1" dr="$C$1:$E$1048576" dn="Z_649E5CE3_4976_49D9_83DA_4E57FFC714BF_.wvu.Cols" sId="1"/>
    <undo index="2" exp="area" ref3D="1" dr="$M$1:$N$1048576" dn="Z_5FB953A5_71FF_4056_AF98_C9D06FF0EDF3_.wvu.Cols" sId="1"/>
    <undo index="1" exp="area" ref3D="1" dr="$C$1:$E$1048576" dn="Z_5FB953A5_71FF_4056_AF98_C9D06FF0EDF3_.wvu.Cols" sId="1"/>
    <undo index="2" exp="area" ref3D="1" dr="$M$1:$N$1048576" dn="Z_539CB3DF_9B66_4BE7_9074_8CE0405EB8A6_.wvu.Cols" sId="1"/>
    <undo index="1" exp="area" ref3D="1" dr="$C$1:$E$1048576" dn="Z_539CB3DF_9B66_4BE7_9074_8CE0405EB8A6_.wvu.Cols" sId="1"/>
    <undo index="2" exp="area" ref3D="1" dr="$M$1:$N$1048576" dn="Z_45DE1976_7F07_4EB4_8A9C_FB72D060BEFA_.wvu.Cols" sId="1"/>
    <undo index="1" exp="area" ref3D="1" dr="$C$1:$E$1048576" dn="Z_45DE1976_7F07_4EB4_8A9C_FB72D060BEFA_.wvu.Cols" sId="1"/>
    <rfmt sheetId="1" xfDxf="1" sqref="A66:XFD66" start="0" length="0">
      <dxf>
        <font>
          <i/>
          <sz val="18"/>
        </font>
        <alignment horizontal="left" vertical="center" wrapText="1" readingOrder="0"/>
      </dxf>
    </rfmt>
    <rfmt sheetId="1" sqref="A66" start="0" length="0">
      <dxf>
        <font>
          <b/>
          <i val="0"/>
          <sz val="20"/>
        </font>
        <alignment horizontal="center" readingOrder="0"/>
        <border outline="0">
          <left style="thin">
            <color indexed="64"/>
          </left>
          <right style="thin">
            <color indexed="64"/>
          </right>
          <bottom style="thin">
            <color indexed="64"/>
          </bottom>
        </border>
        <protection locked="0"/>
      </dxf>
    </rfmt>
    <rfmt sheetId="1" sqref="B66" start="0" length="0">
      <dxf>
        <font>
          <b/>
          <i val="0"/>
          <sz val="20"/>
        </font>
        <alignment horizontal="justify" readingOrder="0"/>
        <border outline="0">
          <left style="thin">
            <color indexed="64"/>
          </left>
          <right style="thin">
            <color indexed="64"/>
          </right>
          <bottom style="thin">
            <color indexed="64"/>
          </bottom>
        </border>
        <protection locked="0"/>
      </dxf>
    </rfmt>
    <rfmt sheetId="1" sqref="C66" start="0" length="0">
      <dxf>
        <font>
          <b/>
          <i val="0"/>
          <sz val="18"/>
        </font>
        <border outline="0">
          <left style="thin">
            <color indexed="64"/>
          </left>
          <right style="thin">
            <color indexed="64"/>
          </right>
          <top style="thin">
            <color indexed="64"/>
          </top>
          <bottom style="thin">
            <color indexed="64"/>
          </bottom>
        </border>
        <protection locked="0"/>
      </dxf>
    </rfmt>
    <rfmt sheetId="1" sqref="D66" start="0" length="0">
      <dxf>
        <font>
          <b/>
          <i val="0"/>
          <sz val="18"/>
        </font>
        <border outline="0">
          <left style="thin">
            <color indexed="64"/>
          </left>
          <right style="thin">
            <color indexed="64"/>
          </right>
          <top style="thin">
            <color indexed="64"/>
          </top>
          <bottom style="thin">
            <color indexed="64"/>
          </bottom>
        </border>
        <protection locked="0"/>
      </dxf>
    </rfmt>
    <rfmt sheetId="1" sqref="E66" start="0" length="0">
      <dxf>
        <font>
          <b/>
          <i val="0"/>
          <sz val="18"/>
        </font>
        <border outline="0">
          <left style="thin">
            <color indexed="64"/>
          </left>
          <right style="thin">
            <color indexed="64"/>
          </right>
          <top style="thin">
            <color indexed="64"/>
          </top>
          <bottom style="thin">
            <color indexed="64"/>
          </bottom>
        </border>
        <protection locked="0"/>
      </dxf>
    </rfmt>
    <rfmt sheetId="1" sqref="F66" start="0" length="0">
      <dxf>
        <font>
          <b/>
          <i val="0"/>
          <sz val="20"/>
        </font>
        <numFmt numFmtId="4" formatCode="#,##0.00"/>
        <alignment horizontal="center" readingOrder="0"/>
        <border outline="0">
          <left style="thin">
            <color indexed="64"/>
          </left>
          <right style="thin">
            <color indexed="64"/>
          </right>
          <bottom style="thin">
            <color indexed="64"/>
          </bottom>
        </border>
        <protection locked="0"/>
      </dxf>
    </rfmt>
    <rfmt sheetId="1" sqref="G66" start="0" length="0">
      <dxf>
        <font>
          <b/>
          <i val="0"/>
          <sz val="20"/>
        </font>
        <numFmt numFmtId="4" formatCode="#,##0.00"/>
        <alignment horizontal="center" readingOrder="0"/>
        <border outline="0">
          <left style="thin">
            <color indexed="64"/>
          </left>
          <right style="thin">
            <color indexed="64"/>
          </right>
          <bottom style="thin">
            <color indexed="64"/>
          </bottom>
        </border>
        <protection locked="0"/>
      </dxf>
    </rfmt>
    <rfmt sheetId="1" sqref="H66" start="0" length="0">
      <dxf>
        <font>
          <b/>
          <i val="0"/>
          <sz val="20"/>
        </font>
        <numFmt numFmtId="4" formatCode="#,##0.00"/>
        <alignment horizontal="center" readingOrder="0"/>
        <border outline="0">
          <left style="thin">
            <color indexed="64"/>
          </left>
          <right style="thin">
            <color indexed="64"/>
          </right>
          <bottom style="thin">
            <color indexed="64"/>
          </bottom>
        </border>
        <protection locked="0"/>
      </dxf>
    </rfmt>
    <rfmt sheetId="1" sqref="I66" start="0" length="0">
      <dxf>
        <font>
          <b/>
          <i val="0"/>
          <sz val="20"/>
          <color auto="1"/>
        </font>
        <numFmt numFmtId="13" formatCode="0%"/>
        <alignment horizontal="center" readingOrder="0"/>
        <border outline="0">
          <left style="thin">
            <color indexed="64"/>
          </left>
          <right style="thin">
            <color indexed="64"/>
          </right>
          <bottom style="thin">
            <color indexed="64"/>
          </bottom>
        </border>
        <protection locked="0"/>
      </dxf>
    </rfmt>
    <rfmt sheetId="1" sqref="J66" start="0" length="0">
      <dxf>
        <font>
          <b/>
          <i val="0"/>
          <sz val="20"/>
        </font>
        <numFmt numFmtId="4" formatCode="#,##0.00"/>
        <alignment horizontal="center" readingOrder="0"/>
        <border outline="0">
          <left style="thin">
            <color indexed="64"/>
          </left>
          <right style="thin">
            <color indexed="64"/>
          </right>
          <bottom style="thin">
            <color indexed="64"/>
          </bottom>
        </border>
        <protection locked="0"/>
      </dxf>
    </rfmt>
    <rfmt sheetId="1" sqref="K66" start="0" length="0">
      <dxf>
        <font>
          <b/>
          <i val="0"/>
          <sz val="20"/>
          <color auto="1"/>
        </font>
        <numFmt numFmtId="13" formatCode="0%"/>
        <alignment horizontal="center" readingOrder="0"/>
        <border outline="0">
          <left style="thin">
            <color indexed="64"/>
          </left>
          <right style="thin">
            <color indexed="64"/>
          </right>
          <bottom style="thin">
            <color indexed="64"/>
          </bottom>
        </border>
        <protection locked="0"/>
      </dxf>
    </rfmt>
    <rfmt sheetId="1" sqref="L66" start="0" length="0">
      <dxf>
        <font>
          <b/>
          <i val="0"/>
          <sz val="20"/>
        </font>
        <numFmt numFmtId="4" formatCode="#,##0.00"/>
        <alignment horizontal="center" readingOrder="0"/>
        <border outline="0">
          <left style="thin">
            <color indexed="64"/>
          </left>
          <right style="thin">
            <color indexed="64"/>
          </right>
          <bottom style="thin">
            <color indexed="64"/>
          </bottom>
        </border>
        <protection locked="0"/>
      </dxf>
    </rfmt>
    <rfmt sheetId="1" sqref="M66" start="0" length="0">
      <dxf>
        <font>
          <b/>
          <i val="0"/>
          <sz val="20"/>
        </font>
        <numFmt numFmtId="4" formatCode="#,##0.00"/>
        <alignment horizontal="center" readingOrder="0"/>
        <border outline="0">
          <left style="thin">
            <color indexed="64"/>
          </left>
          <right style="thin">
            <color indexed="64"/>
          </right>
          <bottom style="thin">
            <color indexed="64"/>
          </bottom>
        </border>
        <protection locked="0"/>
      </dxf>
    </rfmt>
    <rfmt sheetId="1" sqref="N66" start="0" length="0">
      <dxf>
        <font>
          <b/>
          <i val="0"/>
          <sz val="20"/>
        </font>
        <numFmt numFmtId="4" formatCode="#,##0.00"/>
        <alignment horizontal="center" readingOrder="0"/>
        <border outline="0">
          <left style="thin">
            <color indexed="64"/>
          </left>
          <right style="thin">
            <color indexed="64"/>
          </right>
          <bottom style="thin">
            <color indexed="64"/>
          </bottom>
        </border>
        <protection locked="0"/>
      </dxf>
    </rfmt>
    <rfmt sheetId="1" sqref="O66" start="0" length="0">
      <dxf>
        <font>
          <b/>
          <i val="0"/>
          <sz val="20"/>
        </font>
        <numFmt numFmtId="4" formatCode="#,##0.00"/>
        <alignment horizontal="center" readingOrder="0"/>
        <border outline="0">
          <left style="thin">
            <color indexed="64"/>
          </left>
          <right style="thin">
            <color indexed="64"/>
          </right>
          <bottom style="thin">
            <color indexed="64"/>
          </bottom>
        </border>
        <protection locked="0"/>
      </dxf>
    </rfmt>
    <rfmt sheetId="1" sqref="P66" start="0" length="0">
      <dxf>
        <font>
          <b/>
          <i val="0"/>
          <sz val="20"/>
        </font>
        <alignment horizontal="center" readingOrder="0"/>
        <border outline="0">
          <left style="thin">
            <color indexed="64"/>
          </left>
          <right style="thin">
            <color indexed="64"/>
          </right>
          <bottom style="thin">
            <color indexed="64"/>
          </bottom>
        </border>
        <protection locked="0"/>
      </dxf>
    </rfmt>
    <rcc rId="0" sId="1" dxf="1">
      <nc r="Q66">
        <f>G66-L66</f>
      </nc>
      <ndxf>
        <font>
          <b/>
          <i val="0"/>
          <sz val="20"/>
        </font>
        <numFmt numFmtId="4" formatCode="#,##0.00"/>
      </ndxf>
    </rcc>
    <rcc rId="0" sId="1" dxf="1">
      <nc r="R66">
        <f>O66-Q66</f>
      </nc>
      <ndxf>
        <font>
          <b/>
          <i val="0"/>
          <sz val="20"/>
        </font>
        <numFmt numFmtId="4" formatCode="#,##0.00"/>
      </ndxf>
    </rcc>
  </rrc>
  <rrc rId="587" sId="1" ref="A65:XFD65" action="deleteRow">
    <undo index="4" exp="area" ref3D="1" dr="$Q$1:$BT$1048576" dn="Z_F2110B0B_AAE7_42F0_B553_C360E9249AD4_.wvu.Cols" sId="1"/>
    <undo index="2" exp="area" ref3D="1" dr="$M$1:$N$1048576" dn="Z_F2110B0B_AAE7_42F0_B553_C360E9249AD4_.wvu.Cols" sId="1"/>
    <undo index="1" exp="area" ref3D="1" dr="$C$1:$E$1048576" dn="Z_F2110B0B_AAE7_42F0_B553_C360E9249AD4_.wvu.Cols" sId="1"/>
    <undo index="2" exp="area" ref3D="1" dr="$M$1:$N$1048576" dn="Z_D95852A1_B0FC_4AC5_B62B_5CCBE05B0D15_.wvu.Cols" sId="1"/>
    <undo index="1" exp="area" ref3D="1" dr="$C$1:$E$1048576" dn="Z_D95852A1_B0FC_4AC5_B62B_5CCBE05B0D15_.wvu.Cols" sId="1"/>
    <undo index="4" exp="area" ref3D="1" dr="$Q$1:$BT$1048576" dn="Z_D7BC8E82_4392_4806_9DAE_D94253790B9C_.wvu.Cols" sId="1"/>
    <undo index="2" exp="area" ref3D="1" dr="$M$1:$N$1048576" dn="Z_D7BC8E82_4392_4806_9DAE_D94253790B9C_.wvu.Cols" sId="1"/>
    <undo index="1" exp="area" ref3D="1" dr="$C$1:$E$1048576" dn="Z_D7BC8E82_4392_4806_9DAE_D94253790B9C_.wvu.Cols" sId="1"/>
    <undo index="2" exp="area" ref3D="1" dr="$M$1:$N$1048576" dn="Z_D20DFCFE_63F9_4265_B37B_4F36C46DF159_.wvu.Cols" sId="1"/>
    <undo index="1" exp="area" ref3D="1" dr="$C$1:$E$1048576" dn="Z_D20DFCFE_63F9_4265_B37B_4F36C46DF159_.wvu.Cols" sId="1"/>
    <undo index="2" exp="area" ref3D="1" dr="$M$1:$N$1048576" dn="Z_BEA0FDBA_BB07_4C19_8BBD_5E57EE395C09_.wvu.Cols" sId="1"/>
    <undo index="1" exp="area" ref3D="1" dr="$C$1:$E$1048576" dn="Z_BEA0FDBA_BB07_4C19_8BBD_5E57EE395C09_.wvu.Cols" sId="1"/>
    <undo index="4" exp="area" ref3D="1" dr="$Q$1:$BT$1048576" dn="Z_A6B98527_7CBF_4E4D_BDEA_9334A3EB779F_.wvu.Cols" sId="1"/>
    <undo index="2" exp="area" ref3D="1" dr="$M$1:$N$1048576" dn="Z_A6B98527_7CBF_4E4D_BDEA_9334A3EB779F_.wvu.Cols" sId="1"/>
    <undo index="1" exp="area" ref3D="1" dr="$C$1:$E$1048576" dn="Z_A6B98527_7CBF_4E4D_BDEA_9334A3EB779F_.wvu.Cols" sId="1"/>
    <undo index="2" exp="area" ref3D="1" dr="$M$1:$N$1048576" dn="Z_A0A3CD9B_2436_40D7_91DB_589A95FBBF00_.wvu.Cols" sId="1"/>
    <undo index="1" exp="area" ref3D="1" dr="$C$1:$E$1048576" dn="Z_A0A3CD9B_2436_40D7_91DB_589A95FBBF00_.wvu.Cols" sId="1"/>
    <undo index="2" exp="area" ref3D="1" dr="$M$1:$N$1048576" dn="Z_9FA29541_62F4_4CED_BF33_19F6BA57578F_.wvu.Cols" sId="1"/>
    <undo index="1" exp="area" ref3D="1" dr="$C$1:$E$1048576" dn="Z_9FA29541_62F4_4CED_BF33_19F6BA57578F_.wvu.Cols" sId="1"/>
    <undo index="0" exp="area" ref3D="1" dr="$A$64:$XFD$65" dn="Z_998B8119_4FF3_4A16_838D_539C6AE34D55_.wvu.Rows" sId="1"/>
    <undo index="2" exp="area" ref3D="1" dr="$M$1:$N$1048576" dn="Z_998B8119_4FF3_4A16_838D_539C6AE34D55_.wvu.Cols" sId="1"/>
    <undo index="1" exp="area" ref3D="1" dr="$C$1:$E$1048576" dn="Z_998B8119_4FF3_4A16_838D_539C6AE34D55_.wvu.Cols" sId="1"/>
    <undo index="2" exp="area" ref3D="1" dr="$M$1:$N$1048576" dn="Z_7B245AB0_C2AF_4822_BFC4_2399F85856C1_.wvu.Cols" sId="1"/>
    <undo index="1" exp="area" ref3D="1" dr="$C$1:$E$1048576" dn="Z_7B245AB0_C2AF_4822_BFC4_2399F85856C1_.wvu.Cols" sId="1"/>
    <undo index="2" exp="area" ref3D="1" dr="$M$1:$N$1048576" dn="Z_67ADFAE6_A9AF_44D7_8539_93CD0F6B7849_.wvu.Cols" sId="1"/>
    <undo index="1" exp="area" ref3D="1" dr="$C$1:$E$1048576" dn="Z_67ADFAE6_A9AF_44D7_8539_93CD0F6B7849_.wvu.Cols" sId="1"/>
    <undo index="2" exp="area" ref3D="1" dr="$M$1:$N$1048576" dn="Z_649E5CE3_4976_49D9_83DA_4E57FFC714BF_.wvu.Cols" sId="1"/>
    <undo index="1" exp="area" ref3D="1" dr="$C$1:$E$1048576" dn="Z_649E5CE3_4976_49D9_83DA_4E57FFC714BF_.wvu.Cols" sId="1"/>
    <undo index="2" exp="area" ref3D="1" dr="$M$1:$N$1048576" dn="Z_5FB953A5_71FF_4056_AF98_C9D06FF0EDF3_.wvu.Cols" sId="1"/>
    <undo index="1" exp="area" ref3D="1" dr="$C$1:$E$1048576" dn="Z_5FB953A5_71FF_4056_AF98_C9D06FF0EDF3_.wvu.Cols" sId="1"/>
    <undo index="2" exp="area" ref3D="1" dr="$M$1:$N$1048576" dn="Z_539CB3DF_9B66_4BE7_9074_8CE0405EB8A6_.wvu.Cols" sId="1"/>
    <undo index="1" exp="area" ref3D="1" dr="$C$1:$E$1048576" dn="Z_539CB3DF_9B66_4BE7_9074_8CE0405EB8A6_.wvu.Cols" sId="1"/>
    <undo index="2" exp="area" ref3D="1" dr="$M$1:$N$1048576" dn="Z_45DE1976_7F07_4EB4_8A9C_FB72D060BEFA_.wvu.Cols" sId="1"/>
    <undo index="1" exp="area" ref3D="1" dr="$C$1:$E$1048576" dn="Z_45DE1976_7F07_4EB4_8A9C_FB72D060BEFA_.wvu.Cols" sId="1"/>
    <rfmt sheetId="1" xfDxf="1" sqref="A65:XFD65" start="0" length="0">
      <dxf>
        <font>
          <i/>
          <sz val="18"/>
        </font>
        <alignment horizontal="left" vertical="center" wrapText="1" readingOrder="0"/>
      </dxf>
    </rfmt>
    <rfmt sheetId="1" sqref="A65" start="0" length="0">
      <dxf>
        <font>
          <b/>
          <i val="0"/>
          <sz val="20"/>
        </font>
        <alignment horizontal="center" readingOrder="0"/>
        <border outline="0">
          <left style="thin">
            <color indexed="64"/>
          </left>
          <right style="thin">
            <color indexed="64"/>
          </right>
        </border>
        <protection locked="0"/>
      </dxf>
    </rfmt>
    <rfmt sheetId="1" sqref="B65" start="0" length="0">
      <dxf>
        <font>
          <b/>
          <i val="0"/>
          <sz val="20"/>
        </font>
        <alignment horizontal="justify" readingOrder="0"/>
        <border outline="0">
          <left style="thin">
            <color indexed="64"/>
          </left>
          <right style="thin">
            <color indexed="64"/>
          </right>
        </border>
        <protection locked="0"/>
      </dxf>
    </rfmt>
    <rfmt sheetId="1" sqref="C65" start="0" length="0">
      <dxf>
        <font>
          <b/>
          <i val="0"/>
          <sz val="18"/>
        </font>
        <border outline="0">
          <left style="thin">
            <color indexed="64"/>
          </left>
          <right style="thin">
            <color indexed="64"/>
          </right>
          <top style="thin">
            <color indexed="64"/>
          </top>
          <bottom style="thin">
            <color indexed="64"/>
          </bottom>
        </border>
        <protection locked="0"/>
      </dxf>
    </rfmt>
    <rfmt sheetId="1" sqref="D65" start="0" length="0">
      <dxf>
        <font>
          <b/>
          <i val="0"/>
          <sz val="18"/>
        </font>
        <border outline="0">
          <left style="thin">
            <color indexed="64"/>
          </left>
          <right style="thin">
            <color indexed="64"/>
          </right>
          <top style="thin">
            <color indexed="64"/>
          </top>
          <bottom style="thin">
            <color indexed="64"/>
          </bottom>
        </border>
        <protection locked="0"/>
      </dxf>
    </rfmt>
    <rfmt sheetId="1" sqref="E65" start="0" length="0">
      <dxf>
        <font>
          <b/>
          <i val="0"/>
          <sz val="18"/>
        </font>
        <border outline="0">
          <left style="thin">
            <color indexed="64"/>
          </left>
          <right style="thin">
            <color indexed="64"/>
          </right>
          <top style="thin">
            <color indexed="64"/>
          </top>
          <bottom style="thin">
            <color indexed="64"/>
          </bottom>
        </border>
        <protection locked="0"/>
      </dxf>
    </rfmt>
    <rfmt sheetId="1" sqref="F65" start="0" length="0">
      <dxf>
        <font>
          <b/>
          <i val="0"/>
          <sz val="20"/>
        </font>
        <numFmt numFmtId="4" formatCode="#,##0.00"/>
        <alignment horizontal="center" readingOrder="0"/>
        <border outline="0">
          <left style="thin">
            <color indexed="64"/>
          </left>
          <right style="thin">
            <color indexed="64"/>
          </right>
        </border>
        <protection locked="0"/>
      </dxf>
    </rfmt>
    <rfmt sheetId="1" sqref="G65" start="0" length="0">
      <dxf>
        <font>
          <b/>
          <i val="0"/>
          <sz val="20"/>
        </font>
        <numFmt numFmtId="4" formatCode="#,##0.00"/>
        <alignment horizontal="center" readingOrder="0"/>
        <border outline="0">
          <left style="thin">
            <color indexed="64"/>
          </left>
          <right style="thin">
            <color indexed="64"/>
          </right>
        </border>
        <protection locked="0"/>
      </dxf>
    </rfmt>
    <rfmt sheetId="1" sqref="H65" start="0" length="0">
      <dxf>
        <font>
          <b/>
          <i val="0"/>
          <sz val="20"/>
        </font>
        <numFmt numFmtId="4" formatCode="#,##0.00"/>
        <alignment horizontal="center" readingOrder="0"/>
        <border outline="0">
          <left style="thin">
            <color indexed="64"/>
          </left>
          <right style="thin">
            <color indexed="64"/>
          </right>
        </border>
        <protection locked="0"/>
      </dxf>
    </rfmt>
    <rfmt sheetId="1" sqref="I65" start="0" length="0">
      <dxf>
        <font>
          <b/>
          <i val="0"/>
          <sz val="20"/>
          <color auto="1"/>
        </font>
        <numFmt numFmtId="13" formatCode="0%"/>
        <alignment horizontal="center" readingOrder="0"/>
        <border outline="0">
          <left style="thin">
            <color indexed="64"/>
          </left>
          <right style="thin">
            <color indexed="64"/>
          </right>
        </border>
        <protection locked="0"/>
      </dxf>
    </rfmt>
    <rfmt sheetId="1" sqref="J65" start="0" length="0">
      <dxf>
        <font>
          <b/>
          <i val="0"/>
          <sz val="20"/>
        </font>
        <numFmt numFmtId="4" formatCode="#,##0.00"/>
        <alignment horizontal="center" readingOrder="0"/>
        <border outline="0">
          <left style="thin">
            <color indexed="64"/>
          </left>
          <right style="thin">
            <color indexed="64"/>
          </right>
        </border>
        <protection locked="0"/>
      </dxf>
    </rfmt>
    <rfmt sheetId="1" sqref="K65" start="0" length="0">
      <dxf>
        <font>
          <b/>
          <i val="0"/>
          <sz val="20"/>
          <color auto="1"/>
        </font>
        <numFmt numFmtId="13" formatCode="0%"/>
        <alignment horizontal="center" readingOrder="0"/>
        <border outline="0">
          <left style="thin">
            <color indexed="64"/>
          </left>
          <right style="thin">
            <color indexed="64"/>
          </right>
        </border>
        <protection locked="0"/>
      </dxf>
    </rfmt>
    <rfmt sheetId="1" sqref="L65" start="0" length="0">
      <dxf>
        <font>
          <b/>
          <i val="0"/>
          <sz val="20"/>
        </font>
        <numFmt numFmtId="4" formatCode="#,##0.00"/>
        <alignment horizontal="center" readingOrder="0"/>
        <border outline="0">
          <left style="thin">
            <color indexed="64"/>
          </left>
          <right style="thin">
            <color indexed="64"/>
          </right>
        </border>
        <protection locked="0"/>
      </dxf>
    </rfmt>
    <rfmt sheetId="1" sqref="M65" start="0" length="0">
      <dxf>
        <font>
          <b/>
          <i val="0"/>
          <sz val="20"/>
        </font>
        <numFmt numFmtId="4" formatCode="#,##0.00"/>
        <alignment horizontal="center" readingOrder="0"/>
        <border outline="0">
          <left style="thin">
            <color indexed="64"/>
          </left>
          <right style="thin">
            <color indexed="64"/>
          </right>
        </border>
        <protection locked="0"/>
      </dxf>
    </rfmt>
    <rfmt sheetId="1" sqref="N65" start="0" length="0">
      <dxf>
        <font>
          <b/>
          <i val="0"/>
          <sz val="20"/>
        </font>
        <numFmt numFmtId="4" formatCode="#,##0.00"/>
        <alignment horizontal="center" readingOrder="0"/>
        <border outline="0">
          <left style="thin">
            <color indexed="64"/>
          </left>
          <right style="thin">
            <color indexed="64"/>
          </right>
        </border>
        <protection locked="0"/>
      </dxf>
    </rfmt>
    <rfmt sheetId="1" sqref="O65" start="0" length="0">
      <dxf>
        <font>
          <b/>
          <i val="0"/>
          <sz val="20"/>
        </font>
        <numFmt numFmtId="4" formatCode="#,##0.00"/>
        <alignment horizontal="center" readingOrder="0"/>
        <border outline="0">
          <left style="thin">
            <color indexed="64"/>
          </left>
          <right style="thin">
            <color indexed="64"/>
          </right>
        </border>
        <protection locked="0"/>
      </dxf>
    </rfmt>
    <rfmt sheetId="1" sqref="P65" start="0" length="0">
      <dxf>
        <font>
          <b/>
          <i val="0"/>
          <sz val="20"/>
        </font>
        <alignment horizontal="center" readingOrder="0"/>
        <border outline="0">
          <left style="thin">
            <color indexed="64"/>
          </left>
          <right style="thin">
            <color indexed="64"/>
          </right>
        </border>
        <protection locked="0"/>
      </dxf>
    </rfmt>
    <rcc rId="0" sId="1" dxf="1">
      <nc r="Q65">
        <f>G65-L65</f>
      </nc>
      <ndxf>
        <font>
          <b/>
          <i val="0"/>
          <sz val="20"/>
        </font>
        <numFmt numFmtId="4" formatCode="#,##0.00"/>
      </ndxf>
    </rcc>
    <rcc rId="0" sId="1" dxf="1">
      <nc r="R65">
        <f>O65-Q65</f>
      </nc>
      <ndxf>
        <font>
          <b/>
          <i val="0"/>
          <sz val="20"/>
        </font>
        <numFmt numFmtId="4" formatCode="#,##0.00"/>
      </ndxf>
    </rcc>
  </rrc>
  <rrc rId="588" sId="1" ref="A64:XFD64" action="deleteRow">
    <undo index="4" exp="area" ref3D="1" dr="$Q$1:$BT$1048576" dn="Z_F2110B0B_AAE7_42F0_B553_C360E9249AD4_.wvu.Cols" sId="1"/>
    <undo index="2" exp="area" ref3D="1" dr="$M$1:$N$1048576" dn="Z_F2110B0B_AAE7_42F0_B553_C360E9249AD4_.wvu.Cols" sId="1"/>
    <undo index="1" exp="area" ref3D="1" dr="$C$1:$E$1048576" dn="Z_F2110B0B_AAE7_42F0_B553_C360E9249AD4_.wvu.Cols" sId="1"/>
    <undo index="2" exp="area" ref3D="1" dr="$M$1:$N$1048576" dn="Z_D95852A1_B0FC_4AC5_B62B_5CCBE05B0D15_.wvu.Cols" sId="1"/>
    <undo index="1" exp="area" ref3D="1" dr="$C$1:$E$1048576" dn="Z_D95852A1_B0FC_4AC5_B62B_5CCBE05B0D15_.wvu.Cols" sId="1"/>
    <undo index="4" exp="area" ref3D="1" dr="$Q$1:$BT$1048576" dn="Z_D7BC8E82_4392_4806_9DAE_D94253790B9C_.wvu.Cols" sId="1"/>
    <undo index="2" exp="area" ref3D="1" dr="$M$1:$N$1048576" dn="Z_D7BC8E82_4392_4806_9DAE_D94253790B9C_.wvu.Cols" sId="1"/>
    <undo index="1" exp="area" ref3D="1" dr="$C$1:$E$1048576" dn="Z_D7BC8E82_4392_4806_9DAE_D94253790B9C_.wvu.Cols" sId="1"/>
    <undo index="2" exp="area" ref3D="1" dr="$M$1:$N$1048576" dn="Z_D20DFCFE_63F9_4265_B37B_4F36C46DF159_.wvu.Cols" sId="1"/>
    <undo index="1" exp="area" ref3D="1" dr="$C$1:$E$1048576" dn="Z_D20DFCFE_63F9_4265_B37B_4F36C46DF159_.wvu.Cols" sId="1"/>
    <undo index="2" exp="area" ref3D="1" dr="$M$1:$N$1048576" dn="Z_BEA0FDBA_BB07_4C19_8BBD_5E57EE395C09_.wvu.Cols" sId="1"/>
    <undo index="1" exp="area" ref3D="1" dr="$C$1:$E$1048576" dn="Z_BEA0FDBA_BB07_4C19_8BBD_5E57EE395C09_.wvu.Cols" sId="1"/>
    <undo index="4" exp="area" ref3D="1" dr="$Q$1:$BT$1048576" dn="Z_A6B98527_7CBF_4E4D_BDEA_9334A3EB779F_.wvu.Cols" sId="1"/>
    <undo index="2" exp="area" ref3D="1" dr="$M$1:$N$1048576" dn="Z_A6B98527_7CBF_4E4D_BDEA_9334A3EB779F_.wvu.Cols" sId="1"/>
    <undo index="1" exp="area" ref3D="1" dr="$C$1:$E$1048576" dn="Z_A6B98527_7CBF_4E4D_BDEA_9334A3EB779F_.wvu.Cols" sId="1"/>
    <undo index="2" exp="area" ref3D="1" dr="$M$1:$N$1048576" dn="Z_A0A3CD9B_2436_40D7_91DB_589A95FBBF00_.wvu.Cols" sId="1"/>
    <undo index="1" exp="area" ref3D="1" dr="$C$1:$E$1048576" dn="Z_A0A3CD9B_2436_40D7_91DB_589A95FBBF00_.wvu.Cols" sId="1"/>
    <undo index="2" exp="area" ref3D="1" dr="$M$1:$N$1048576" dn="Z_9FA29541_62F4_4CED_BF33_19F6BA57578F_.wvu.Cols" sId="1"/>
    <undo index="1" exp="area" ref3D="1" dr="$C$1:$E$1048576" dn="Z_9FA29541_62F4_4CED_BF33_19F6BA57578F_.wvu.Cols" sId="1"/>
    <undo index="0" exp="area" ref3D="1" dr="$A$64:$XFD$64" dn="Z_998B8119_4FF3_4A16_838D_539C6AE34D55_.wvu.Rows" sId="1"/>
    <undo index="2" exp="area" ref3D="1" dr="$M$1:$N$1048576" dn="Z_998B8119_4FF3_4A16_838D_539C6AE34D55_.wvu.Cols" sId="1"/>
    <undo index="1" exp="area" ref3D="1" dr="$C$1:$E$1048576" dn="Z_998B8119_4FF3_4A16_838D_539C6AE34D55_.wvu.Cols" sId="1"/>
    <undo index="2" exp="area" ref3D="1" dr="$M$1:$N$1048576" dn="Z_7B245AB0_C2AF_4822_BFC4_2399F85856C1_.wvu.Cols" sId="1"/>
    <undo index="1" exp="area" ref3D="1" dr="$C$1:$E$1048576" dn="Z_7B245AB0_C2AF_4822_BFC4_2399F85856C1_.wvu.Cols" sId="1"/>
    <undo index="2" exp="area" ref3D="1" dr="$M$1:$N$1048576" dn="Z_67ADFAE6_A9AF_44D7_8539_93CD0F6B7849_.wvu.Cols" sId="1"/>
    <undo index="1" exp="area" ref3D="1" dr="$C$1:$E$1048576" dn="Z_67ADFAE6_A9AF_44D7_8539_93CD0F6B7849_.wvu.Cols" sId="1"/>
    <undo index="2" exp="area" ref3D="1" dr="$M$1:$N$1048576" dn="Z_649E5CE3_4976_49D9_83DA_4E57FFC714BF_.wvu.Cols" sId="1"/>
    <undo index="1" exp="area" ref3D="1" dr="$C$1:$E$1048576" dn="Z_649E5CE3_4976_49D9_83DA_4E57FFC714BF_.wvu.Cols" sId="1"/>
    <undo index="2" exp="area" ref3D="1" dr="$M$1:$N$1048576" dn="Z_5FB953A5_71FF_4056_AF98_C9D06FF0EDF3_.wvu.Cols" sId="1"/>
    <undo index="1" exp="area" ref3D="1" dr="$C$1:$E$1048576" dn="Z_5FB953A5_71FF_4056_AF98_C9D06FF0EDF3_.wvu.Cols" sId="1"/>
    <undo index="2" exp="area" ref3D="1" dr="$M$1:$N$1048576" dn="Z_539CB3DF_9B66_4BE7_9074_8CE0405EB8A6_.wvu.Cols" sId="1"/>
    <undo index="1" exp="area" ref3D="1" dr="$C$1:$E$1048576" dn="Z_539CB3DF_9B66_4BE7_9074_8CE0405EB8A6_.wvu.Cols" sId="1"/>
    <undo index="2" exp="area" ref3D="1" dr="$M$1:$N$1048576" dn="Z_45DE1976_7F07_4EB4_8A9C_FB72D060BEFA_.wvu.Cols" sId="1"/>
    <undo index="1" exp="area" ref3D="1" dr="$C$1:$E$1048576" dn="Z_45DE1976_7F07_4EB4_8A9C_FB72D060BEFA_.wvu.Cols" sId="1"/>
    <rfmt sheetId="1" xfDxf="1" sqref="A64:XFD64" start="0" length="0">
      <dxf>
        <font>
          <i/>
          <sz val="18"/>
        </font>
        <alignment horizontal="left" vertical="center" wrapText="1" readingOrder="0"/>
      </dxf>
    </rfmt>
    <rfmt sheetId="1" sqref="A64" start="0" length="0">
      <dxf>
        <font>
          <b/>
          <i val="0"/>
          <sz val="20"/>
        </font>
        <alignment horizontal="center" readingOrder="0"/>
        <border outline="0">
          <left style="thin">
            <color indexed="64"/>
          </left>
          <right style="thin">
            <color indexed="64"/>
          </right>
        </border>
        <protection locked="0"/>
      </dxf>
    </rfmt>
    <rfmt sheetId="1" sqref="B64" start="0" length="0">
      <dxf>
        <font>
          <b/>
          <i val="0"/>
          <sz val="20"/>
        </font>
        <alignment horizontal="justify" readingOrder="0"/>
        <border outline="0">
          <left style="thin">
            <color indexed="64"/>
          </left>
          <right style="thin">
            <color indexed="64"/>
          </right>
        </border>
        <protection locked="0"/>
      </dxf>
    </rfmt>
    <rfmt sheetId="1" sqref="C64" start="0" length="0">
      <dxf>
        <font>
          <b/>
          <i val="0"/>
          <sz val="18"/>
        </font>
        <border outline="0">
          <left style="thin">
            <color indexed="64"/>
          </left>
          <right style="thin">
            <color indexed="64"/>
          </right>
          <top style="thin">
            <color indexed="64"/>
          </top>
          <bottom style="thin">
            <color indexed="64"/>
          </bottom>
        </border>
        <protection locked="0"/>
      </dxf>
    </rfmt>
    <rfmt sheetId="1" sqref="D64" start="0" length="0">
      <dxf>
        <font>
          <b/>
          <i val="0"/>
          <sz val="18"/>
        </font>
        <border outline="0">
          <left style="thin">
            <color indexed="64"/>
          </left>
          <right style="thin">
            <color indexed="64"/>
          </right>
          <top style="thin">
            <color indexed="64"/>
          </top>
          <bottom style="thin">
            <color indexed="64"/>
          </bottom>
        </border>
        <protection locked="0"/>
      </dxf>
    </rfmt>
    <rfmt sheetId="1" sqref="E64" start="0" length="0">
      <dxf>
        <font>
          <b/>
          <i val="0"/>
          <sz val="18"/>
        </font>
        <border outline="0">
          <left style="thin">
            <color indexed="64"/>
          </left>
          <right style="thin">
            <color indexed="64"/>
          </right>
          <top style="thin">
            <color indexed="64"/>
          </top>
          <bottom style="thin">
            <color indexed="64"/>
          </bottom>
        </border>
        <protection locked="0"/>
      </dxf>
    </rfmt>
    <rfmt sheetId="1" sqref="F64" start="0" length="0">
      <dxf>
        <font>
          <b/>
          <i val="0"/>
          <sz val="20"/>
        </font>
        <numFmt numFmtId="4" formatCode="#,##0.00"/>
        <alignment horizontal="center" readingOrder="0"/>
        <border outline="0">
          <left style="thin">
            <color indexed="64"/>
          </left>
          <right style="thin">
            <color indexed="64"/>
          </right>
        </border>
        <protection locked="0"/>
      </dxf>
    </rfmt>
    <rfmt sheetId="1" sqref="G64" start="0" length="0">
      <dxf>
        <font>
          <b/>
          <i val="0"/>
          <sz val="20"/>
        </font>
        <numFmt numFmtId="4" formatCode="#,##0.00"/>
        <alignment horizontal="center" readingOrder="0"/>
        <border outline="0">
          <left style="thin">
            <color indexed="64"/>
          </left>
          <right style="thin">
            <color indexed="64"/>
          </right>
        </border>
        <protection locked="0"/>
      </dxf>
    </rfmt>
    <rfmt sheetId="1" sqref="H64" start="0" length="0">
      <dxf>
        <font>
          <b/>
          <i val="0"/>
          <sz val="20"/>
        </font>
        <numFmt numFmtId="4" formatCode="#,##0.00"/>
        <alignment horizontal="center" readingOrder="0"/>
        <border outline="0">
          <left style="thin">
            <color indexed="64"/>
          </left>
          <right style="thin">
            <color indexed="64"/>
          </right>
        </border>
        <protection locked="0"/>
      </dxf>
    </rfmt>
    <rfmt sheetId="1" sqref="I64" start="0" length="0">
      <dxf>
        <font>
          <b/>
          <i val="0"/>
          <sz val="20"/>
          <color auto="1"/>
        </font>
        <numFmt numFmtId="13" formatCode="0%"/>
        <alignment horizontal="center" readingOrder="0"/>
        <border outline="0">
          <left style="thin">
            <color indexed="64"/>
          </left>
          <right style="thin">
            <color indexed="64"/>
          </right>
        </border>
        <protection locked="0"/>
      </dxf>
    </rfmt>
    <rfmt sheetId="1" sqref="J64" start="0" length="0">
      <dxf>
        <font>
          <b/>
          <i val="0"/>
          <sz val="20"/>
        </font>
        <numFmt numFmtId="4" formatCode="#,##0.00"/>
        <alignment horizontal="center" readingOrder="0"/>
        <border outline="0">
          <left style="thin">
            <color indexed="64"/>
          </left>
          <right style="thin">
            <color indexed="64"/>
          </right>
        </border>
        <protection locked="0"/>
      </dxf>
    </rfmt>
    <rfmt sheetId="1" sqref="K64" start="0" length="0">
      <dxf>
        <font>
          <b/>
          <i val="0"/>
          <sz val="20"/>
          <color auto="1"/>
        </font>
        <numFmt numFmtId="13" formatCode="0%"/>
        <alignment horizontal="center" readingOrder="0"/>
        <border outline="0">
          <left style="thin">
            <color indexed="64"/>
          </left>
          <right style="thin">
            <color indexed="64"/>
          </right>
        </border>
        <protection locked="0"/>
      </dxf>
    </rfmt>
    <rfmt sheetId="1" sqref="L64" start="0" length="0">
      <dxf>
        <font>
          <b/>
          <i val="0"/>
          <sz val="20"/>
        </font>
        <numFmt numFmtId="4" formatCode="#,##0.00"/>
        <alignment horizontal="center" readingOrder="0"/>
        <border outline="0">
          <left style="thin">
            <color indexed="64"/>
          </left>
          <right style="thin">
            <color indexed="64"/>
          </right>
        </border>
        <protection locked="0"/>
      </dxf>
    </rfmt>
    <rfmt sheetId="1" sqref="M64" start="0" length="0">
      <dxf>
        <font>
          <b/>
          <i val="0"/>
          <sz val="20"/>
        </font>
        <numFmt numFmtId="4" formatCode="#,##0.00"/>
        <alignment horizontal="center" readingOrder="0"/>
        <border outline="0">
          <left style="thin">
            <color indexed="64"/>
          </left>
          <right style="thin">
            <color indexed="64"/>
          </right>
        </border>
        <protection locked="0"/>
      </dxf>
    </rfmt>
    <rfmt sheetId="1" sqref="N64" start="0" length="0">
      <dxf>
        <font>
          <b/>
          <i val="0"/>
          <sz val="20"/>
        </font>
        <numFmt numFmtId="4" formatCode="#,##0.00"/>
        <alignment horizontal="center" readingOrder="0"/>
        <border outline="0">
          <left style="thin">
            <color indexed="64"/>
          </left>
          <right style="thin">
            <color indexed="64"/>
          </right>
        </border>
        <protection locked="0"/>
      </dxf>
    </rfmt>
    <rfmt sheetId="1" sqref="O64" start="0" length="0">
      <dxf>
        <font>
          <b/>
          <i val="0"/>
          <sz val="20"/>
        </font>
        <numFmt numFmtId="4" formatCode="#,##0.00"/>
        <alignment horizontal="center" readingOrder="0"/>
        <border outline="0">
          <left style="thin">
            <color indexed="64"/>
          </left>
          <right style="thin">
            <color indexed="64"/>
          </right>
        </border>
        <protection locked="0"/>
      </dxf>
    </rfmt>
    <rfmt sheetId="1" sqref="P64" start="0" length="0">
      <dxf>
        <font>
          <b/>
          <i val="0"/>
          <sz val="20"/>
        </font>
        <alignment horizontal="center" readingOrder="0"/>
        <border outline="0">
          <left style="thin">
            <color indexed="64"/>
          </left>
          <right style="thin">
            <color indexed="64"/>
          </right>
        </border>
        <protection locked="0"/>
      </dxf>
    </rfmt>
    <rcc rId="0" sId="1" dxf="1">
      <nc r="Q64">
        <f>G64-L64</f>
      </nc>
      <ndxf>
        <font>
          <b/>
          <i val="0"/>
          <sz val="20"/>
        </font>
        <numFmt numFmtId="4" formatCode="#,##0.00"/>
      </ndxf>
    </rcc>
    <rcc rId="0" sId="1" dxf="1">
      <nc r="R64">
        <f>O64-Q64</f>
      </nc>
      <ndxf>
        <font>
          <b/>
          <i val="0"/>
          <sz val="20"/>
        </font>
        <numFmt numFmtId="4" formatCode="#,##0.00"/>
      </ndxf>
    </rcc>
  </rrc>
  <rcv guid="{45DE1976-7F07-4EB4-8A9C-FB72D060BEFA}" action="delete"/>
  <rdn rId="0" localSheetId="1" customView="1" name="Z_45DE1976_7F07_4EB4_8A9C_FB72D060BEFA_.wvu.PrintArea" hidden="1" oldHidden="1">
    <formula>'на 01.11.2016'!$A$1:$P$191</formula>
    <oldFormula>'на 01.11.2016'!$A$1:$P$191</oldFormula>
  </rdn>
  <rdn rId="0" localSheetId="1" customView="1" name="Z_45DE1976_7F07_4EB4_8A9C_FB72D060BEFA_.wvu.PrintTitles" hidden="1" oldHidden="1">
    <formula>'на 01.11.2016'!$5:$8</formula>
    <oldFormula>'на 01.11.2016'!$5:$8</oldFormula>
  </rdn>
  <rdn rId="0" localSheetId="1" customView="1" name="Z_45DE1976_7F07_4EB4_8A9C_FB72D060BEFA_.wvu.Rows" hidden="1" oldHidden="1">
    <formula>'на 01.11.2016'!$18:$18,'на 01.11.2016'!$20:$20,'на 01.11.2016'!$28:$28,'на 01.11.2016'!$31:$31,'на 01.11.2016'!$35:$35,'на 01.11.2016'!$41:$42,'на 01.11.2016'!$44:$44,'на 01.11.2016'!$48:$48,'на 01.11.2016'!$50:$50,'на 01.11.2016'!$52:$54,'на 01.11.2016'!$59:$60</formula>
    <oldFormula>'на 01.11.2016'!$18:$18,'на 01.11.2016'!$20:$20,'на 01.11.2016'!$28:$28,'на 01.11.2016'!$31:$31,'на 01.11.2016'!$35:$35,'на 01.11.2016'!$41:$42,'на 01.11.2016'!$44:$44,'на 01.11.2016'!$48:$48,'на 01.11.2016'!$50:$50,'на 01.11.2016'!$52:$54,'на 01.11.2016'!$59:$60</oldFormula>
  </rdn>
  <rdn rId="0" localSheetId="1" customView="1" name="Z_45DE1976_7F07_4EB4_8A9C_FB72D060BEFA_.wvu.Cols" hidden="1" oldHidden="1">
    <formula>'на 01.11.2016'!$C:$E,'на 01.11.2016'!$M:$N</formula>
    <oldFormula>'на 01.11.2016'!$C:$E,'на 01.11.2016'!$M:$N</oldFormula>
  </rdn>
  <rdn rId="0" localSheetId="1" customView="1" name="Z_45DE1976_7F07_4EB4_8A9C_FB72D060BEFA_.wvu.FilterData" hidden="1" oldHidden="1">
    <formula>'на 01.11.2016'!$A$7:$P$398</formula>
    <oldFormula>'на 01.11.2016'!$A$7:$P$398</oldFormula>
  </rdn>
  <rcv guid="{45DE1976-7F07-4EB4-8A9C-FB72D060BEFA}"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44:G149" start="0" length="2147483647">
    <dxf>
      <font>
        <color auto="1"/>
      </font>
    </dxf>
  </rfmt>
  <rcv guid="{998B8119-4FF3-4A16-838D-539C6AE34D55}" action="delete"/>
  <rdn rId="0" localSheetId="1" customView="1" name="Z_998B8119_4FF3_4A16_838D_539C6AE34D55_.wvu.PrintArea" hidden="1" oldHidden="1">
    <formula>'на 01.11.2016'!$A$1:$P$194</formula>
    <oldFormula>'на 01.11.2016'!$A$1:$P$194</oldFormula>
  </rdn>
  <rdn rId="0" localSheetId="1" customView="1" name="Z_998B8119_4FF3_4A16_838D_539C6AE34D55_.wvu.PrintTitles" hidden="1" oldHidden="1">
    <formula>'на 01.11.2016'!$5:$8</formula>
    <oldFormula>'на 01.11.2016'!$5:$8</oldFormula>
  </rdn>
  <rdn rId="0" localSheetId="1" customView="1" name="Z_998B8119_4FF3_4A16_838D_539C6AE34D55_.wvu.Rows" hidden="1" oldHidden="1">
    <formula>'на 01.11.2016'!$64:$66</formula>
    <oldFormula>'на 01.11.2016'!$64:$66</oldFormula>
  </rdn>
  <rdn rId="0" localSheetId="1" customView="1" name="Z_998B8119_4FF3_4A16_838D_539C6AE34D55_.wvu.Cols" hidden="1" oldHidden="1">
    <formula>'на 01.11.2016'!$C:$E,'на 01.11.2016'!$M:$N</formula>
    <oldFormula>'на 01.11.2016'!$C:$E,'на 01.11.2016'!$M:$N</oldFormula>
  </rdn>
  <rdn rId="0" localSheetId="1" customView="1" name="Z_998B8119_4FF3_4A16_838D_539C6AE34D55_.wvu.FilterData" hidden="1" oldHidden="1">
    <formula>'на 01.11.2016'!$A$7:$P$401</formula>
    <oldFormula>'на 01.11.2016'!$A$7:$P$401</oldFormula>
  </rdn>
  <rcv guid="{998B8119-4FF3-4A16-838D-539C6AE34D55}" action="add"/>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P87:P91">
    <dxf>
      <fill>
        <patternFill patternType="solid">
          <bgColor rgb="FFFFFF00"/>
        </patternFill>
      </fill>
    </dxf>
  </rfmt>
  <rcv guid="{45DE1976-7F07-4EB4-8A9C-FB72D060BEFA}" action="delete"/>
  <rdn rId="0" localSheetId="1" customView="1" name="Z_45DE1976_7F07_4EB4_8A9C_FB72D060BEFA_.wvu.PrintArea" hidden="1" oldHidden="1">
    <formula>'на 01.11.2016'!$A$1:$P$191</formula>
    <oldFormula>'на 01.11.2016'!$A$1:$P$191</oldFormula>
  </rdn>
  <rdn rId="0" localSheetId="1" customView="1" name="Z_45DE1976_7F07_4EB4_8A9C_FB72D060BEFA_.wvu.PrintTitles" hidden="1" oldHidden="1">
    <formula>'на 01.11.2016'!$5:$8</formula>
    <oldFormula>'на 01.11.2016'!$5:$8</oldFormula>
  </rdn>
  <rdn rId="0" localSheetId="1" customView="1" name="Z_45DE1976_7F07_4EB4_8A9C_FB72D060BEFA_.wvu.Rows" hidden="1" oldHidden="1">
    <formula>'на 01.11.2016'!$18:$18,'на 01.11.2016'!$20:$20,'на 01.11.2016'!$28:$28,'на 01.11.2016'!$31:$31,'на 01.11.2016'!$35:$35,'на 01.11.2016'!$41:$42,'на 01.11.2016'!$44:$44,'на 01.11.2016'!$48:$48,'на 01.11.2016'!$50:$50,'на 01.11.2016'!$52:$54,'на 01.11.2016'!$59:$60,'на 01.11.2016'!$68:$68,'на 01.11.2016'!$74:$74,'на 01.11.2016'!$79:$80,'на 01.11.2016'!$85:$86,'на 01.11.2016'!$92:$92</formula>
    <oldFormula>'на 01.11.2016'!$18:$18,'на 01.11.2016'!$20:$20,'на 01.11.2016'!$28:$28,'на 01.11.2016'!$31:$31,'на 01.11.2016'!$35:$35,'на 01.11.2016'!$41:$42,'на 01.11.2016'!$44:$44,'на 01.11.2016'!$48:$48,'на 01.11.2016'!$50:$50,'на 01.11.2016'!$52:$54,'на 01.11.2016'!$59:$60</oldFormula>
  </rdn>
  <rdn rId="0" localSheetId="1" customView="1" name="Z_45DE1976_7F07_4EB4_8A9C_FB72D060BEFA_.wvu.Cols" hidden="1" oldHidden="1">
    <formula>'на 01.11.2016'!$C:$E,'на 01.11.2016'!$M:$N</formula>
    <oldFormula>'на 01.11.2016'!$C:$E,'на 01.11.2016'!$M:$N</oldFormula>
  </rdn>
  <rdn rId="0" localSheetId="1" customView="1" name="Z_45DE1976_7F07_4EB4_8A9C_FB72D060BEFA_.wvu.FilterData" hidden="1" oldHidden="1">
    <formula>'на 01.11.2016'!$A$7:$P$398</formula>
    <oldFormula>'на 01.11.2016'!$A$7:$P$398</oldFormula>
  </rdn>
  <rcv guid="{45DE1976-7F07-4EB4-8A9C-FB72D060BEFA}" action="add"/>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P87:P91">
    <dxf>
      <fill>
        <patternFill patternType="none">
          <bgColor auto="1"/>
        </patternFill>
      </fill>
    </dxf>
  </rfmt>
  <rcv guid="{45DE1976-7F07-4EB4-8A9C-FB72D060BEFA}" action="delete"/>
  <rdn rId="0" localSheetId="1" customView="1" name="Z_45DE1976_7F07_4EB4_8A9C_FB72D060BEFA_.wvu.PrintArea" hidden="1" oldHidden="1">
    <formula>'на 01.11.2016'!$A$1:$P$191</formula>
    <oldFormula>'на 01.11.2016'!$A$1:$P$191</oldFormula>
  </rdn>
  <rdn rId="0" localSheetId="1" customView="1" name="Z_45DE1976_7F07_4EB4_8A9C_FB72D060BEFA_.wvu.PrintTitles" hidden="1" oldHidden="1">
    <formula>'на 01.11.2016'!$5:$8</formula>
    <oldFormula>'на 01.11.2016'!$5:$8</oldFormula>
  </rdn>
  <rdn rId="0" localSheetId="1" customView="1" name="Z_45DE1976_7F07_4EB4_8A9C_FB72D060BEFA_.wvu.Rows" hidden="1" oldHidden="1">
    <formula>'на 01.11.2016'!$18:$18,'на 01.11.2016'!$20:$20,'на 01.11.2016'!$28:$28,'на 01.11.2016'!$31:$31,'на 01.11.2016'!$35:$35,'на 01.11.2016'!$41:$42,'на 01.11.2016'!$44:$44,'на 01.11.2016'!$48:$48,'на 01.11.2016'!$50:$50,'на 01.11.2016'!$52:$54,'на 01.11.2016'!$59:$60,'на 01.11.2016'!$68:$68,'на 01.11.2016'!$74:$74,'на 01.11.2016'!$79:$80,'на 01.11.2016'!$85:$86,'на 01.11.2016'!$92:$92,'на 01.11.2016'!$98:$98,'на 01.11.2016'!$100:$100,'на 01.11.2016'!$103:$104</formula>
    <oldFormula>'на 01.11.2016'!$18:$18,'на 01.11.2016'!$20:$20,'на 01.11.2016'!$28:$28,'на 01.11.2016'!$31:$31,'на 01.11.2016'!$35:$35,'на 01.11.2016'!$41:$42,'на 01.11.2016'!$44:$44,'на 01.11.2016'!$48:$48,'на 01.11.2016'!$50:$50,'на 01.11.2016'!$52:$54,'на 01.11.2016'!$59:$60,'на 01.11.2016'!$68:$68,'на 01.11.2016'!$74:$74,'на 01.11.2016'!$79:$80,'на 01.11.2016'!$85:$86,'на 01.11.2016'!$92:$92</oldFormula>
  </rdn>
  <rdn rId="0" localSheetId="1" customView="1" name="Z_45DE1976_7F07_4EB4_8A9C_FB72D060BEFA_.wvu.Cols" hidden="1" oldHidden="1">
    <formula>'на 01.11.2016'!$C:$E,'на 01.11.2016'!$M:$N</formula>
    <oldFormula>'на 01.11.2016'!$C:$E,'на 01.11.2016'!$M:$N</oldFormula>
  </rdn>
  <rdn rId="0" localSheetId="1" customView="1" name="Z_45DE1976_7F07_4EB4_8A9C_FB72D060BEFA_.wvu.FilterData" hidden="1" oldHidden="1">
    <formula>'на 01.11.2016'!$A$7:$P$398</formula>
    <oldFormula>'на 01.11.2016'!$A$7:$P$398</oldFormula>
  </rdn>
  <rcv guid="{45DE1976-7F07-4EB4-8A9C-FB72D060BEFA}" action="add"/>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P111:P116">
    <dxf>
      <alignment vertical="top" readingOrder="0"/>
    </dxf>
  </rfmt>
  <rcv guid="{45DE1976-7F07-4EB4-8A9C-FB72D060BEFA}" action="delete"/>
  <rdn rId="0" localSheetId="1" customView="1" name="Z_45DE1976_7F07_4EB4_8A9C_FB72D060BEFA_.wvu.PrintArea" hidden="1" oldHidden="1">
    <formula>'на 01.11.2016'!$A$1:$P$191</formula>
    <oldFormula>'на 01.11.2016'!$A$1:$P$191</oldFormula>
  </rdn>
  <rdn rId="0" localSheetId="1" customView="1" name="Z_45DE1976_7F07_4EB4_8A9C_FB72D060BEFA_.wvu.PrintTitles" hidden="1" oldHidden="1">
    <formula>'на 01.11.2016'!$5:$8</formula>
    <oldFormula>'на 01.11.2016'!$5:$8</oldFormula>
  </rdn>
  <rdn rId="0" localSheetId="1" customView="1" name="Z_45DE1976_7F07_4EB4_8A9C_FB72D060BEFA_.wvu.Rows" hidden="1" oldHidden="1">
    <formula>'на 01.11.2016'!$18:$18,'на 01.11.2016'!$20:$20,'на 01.11.2016'!$28:$28,'на 01.11.2016'!$31:$31,'на 01.11.2016'!$35:$35,'на 01.11.2016'!$41:$42,'на 01.11.2016'!$44:$44,'на 01.11.2016'!$48:$48,'на 01.11.2016'!$50:$50,'на 01.11.2016'!$52:$54,'на 01.11.2016'!$59:$60,'на 01.11.2016'!$68:$68,'на 01.11.2016'!$74:$74,'на 01.11.2016'!$79:$80,'на 01.11.2016'!$85:$86,'на 01.11.2016'!$92:$92,'на 01.11.2016'!$98:$98,'на 01.11.2016'!$100:$100,'на 01.11.2016'!$103:$104,'на 01.11.2016'!$109:$110,'на 01.11.2016'!$115:$116</formula>
    <oldFormula>'на 01.11.2016'!$18:$18,'на 01.11.2016'!$20:$20,'на 01.11.2016'!$28:$28,'на 01.11.2016'!$31:$31,'на 01.11.2016'!$35:$35,'на 01.11.2016'!$41:$42,'на 01.11.2016'!$44:$44,'на 01.11.2016'!$48:$48,'на 01.11.2016'!$50:$50,'на 01.11.2016'!$52:$54,'на 01.11.2016'!$59:$60,'на 01.11.2016'!$68:$68,'на 01.11.2016'!$74:$74,'на 01.11.2016'!$79:$80,'на 01.11.2016'!$85:$86,'на 01.11.2016'!$92:$92,'на 01.11.2016'!$98:$98,'на 01.11.2016'!$100:$100,'на 01.11.2016'!$103:$104</oldFormula>
  </rdn>
  <rdn rId="0" localSheetId="1" customView="1" name="Z_45DE1976_7F07_4EB4_8A9C_FB72D060BEFA_.wvu.Cols" hidden="1" oldHidden="1">
    <formula>'на 01.11.2016'!$C:$E,'на 01.11.2016'!$M:$N</formula>
    <oldFormula>'на 01.11.2016'!$C:$E,'на 01.11.2016'!$M:$N</oldFormula>
  </rdn>
  <rdn rId="0" localSheetId="1" customView="1" name="Z_45DE1976_7F07_4EB4_8A9C_FB72D060BEFA_.wvu.FilterData" hidden="1" oldHidden="1">
    <formula>'на 01.11.2016'!$A$7:$P$398</formula>
    <oldFormula>'на 01.11.2016'!$A$7:$P$398</oldFormula>
  </rdn>
  <rcv guid="{45DE1976-7F07-4EB4-8A9C-FB72D060BEFA}" action="add"/>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09" sId="1">
    <oc r="P111" t="inlineStr">
      <is>
        <t xml:space="preserve">По состоянию на 01.11.2016 участниками данной подпрограммы числятся 55 молодых семей.  30 мая 2016 года между Департаментом строительства ХМАО-Югры и Администрацией города Сургута заключено соглашение о финансировании подпрограммы в 2016 году.  Средства федерального и окружного бюджетов  поступили в полном объеме. В текущем году, планируется предоставить социальную выплату на приобретение (строительство) жилья 9 молодым семьям, в том числе 8 молодым семьям по соглашению 2016 года и 1 молодой семье в рамках переходящих обязательств 2015 года. Перечисление средств будет осуществлено после поступления заявки из банка на перечисление субсидии. По состоянию на 01.11.2016 социальная выплата согласно заявок банка предоставлена (перечислена) 7 молодым семьям, в том числе участнику 2015 года и 6 участникам 2016 года. До конца года планируется освоить средства федерального и окружного бюджетов в полном объеме.   
</t>
      </is>
    </oc>
    <nc r="P111" t="inlineStr">
      <is>
        <t xml:space="preserve">По состоянию на 01.11.2016 участниками данной подпрограммы числятся 55 молодых семей.  30 мая 2016 года между Департаментом строительства ХМАО-Югры и Администрацией города Сургута заключено соглашение о финансировании подпрограммы в 2016 году.  Средства федерального и окружного бюджетов  поступили в полном объеме. В текущем году планируется предоставить социальную выплату на приобретение (строительство) жилья 9 молодым семьям, в том числе 8 молодым семьям по соглашению 2016 года и 1 молодой семье в рамках переходящих обязательств 2015 года. Перечисление средств будет осуществлено после поступления заявки из банка на перечисление субсидии. По состоянию на 01.11.2016 социальная выплата согласно заявок банка предоставлена (перечислена) 7 молодым семьям, в том числе участнику 2015 года и 6 участникам 2016 года. До конца года планируется освоить средства федерального и окружного бюджетов в полном объеме.   
</t>
      </is>
    </nc>
  </rcc>
  <rcv guid="{45DE1976-7F07-4EB4-8A9C-FB72D060BEFA}" action="delete"/>
  <rdn rId="0" localSheetId="1" customView="1" name="Z_45DE1976_7F07_4EB4_8A9C_FB72D060BEFA_.wvu.PrintArea" hidden="1" oldHidden="1">
    <formula>'на 01.11.2016'!$A$1:$P$191</formula>
    <oldFormula>'на 01.11.2016'!$A$1:$P$191</oldFormula>
  </rdn>
  <rdn rId="0" localSheetId="1" customView="1" name="Z_45DE1976_7F07_4EB4_8A9C_FB72D060BEFA_.wvu.PrintTitles" hidden="1" oldHidden="1">
    <formula>'на 01.11.2016'!$5:$8</formula>
    <oldFormula>'на 01.11.2016'!$5:$8</oldFormula>
  </rdn>
  <rdn rId="0" localSheetId="1" customView="1" name="Z_45DE1976_7F07_4EB4_8A9C_FB72D060BEFA_.wvu.Rows" hidden="1" oldHidden="1">
    <formula>'на 01.11.2016'!$18:$18,'на 01.11.2016'!$20:$20,'на 01.11.2016'!$28:$28,'на 01.11.2016'!$31:$31,'на 01.11.2016'!$35:$35,'на 01.11.2016'!$41:$42,'на 01.11.2016'!$44:$44,'на 01.11.2016'!$48:$48,'на 01.11.2016'!$50:$50,'на 01.11.2016'!$52:$54,'на 01.11.2016'!$59:$60,'на 01.11.2016'!$68:$68,'на 01.11.2016'!$74:$74,'на 01.11.2016'!$79:$80,'на 01.11.2016'!$85:$86,'на 01.11.2016'!$92:$92,'на 01.11.2016'!$98:$98,'на 01.11.2016'!$100:$100,'на 01.11.2016'!$103:$104,'на 01.11.2016'!$109:$110,'на 01.11.2016'!$115:$116,'на 01.11.2016'!$118:$118,'на 01.11.2016'!$120:$122</formula>
    <oldFormula>'на 01.11.2016'!$18:$18,'на 01.11.2016'!$20:$20,'на 01.11.2016'!$28:$28,'на 01.11.2016'!$31:$31,'на 01.11.2016'!$35:$35,'на 01.11.2016'!$41:$42,'на 01.11.2016'!$44:$44,'на 01.11.2016'!$48:$48,'на 01.11.2016'!$50:$50,'на 01.11.2016'!$52:$54,'на 01.11.2016'!$59:$60,'на 01.11.2016'!$68:$68,'на 01.11.2016'!$74:$74,'на 01.11.2016'!$79:$80,'на 01.11.2016'!$85:$86,'на 01.11.2016'!$92:$92,'на 01.11.2016'!$98:$98,'на 01.11.2016'!$100:$100,'на 01.11.2016'!$103:$104,'на 01.11.2016'!$109:$110,'на 01.11.2016'!$115:$116</oldFormula>
  </rdn>
  <rdn rId="0" localSheetId="1" customView="1" name="Z_45DE1976_7F07_4EB4_8A9C_FB72D060BEFA_.wvu.Cols" hidden="1" oldHidden="1">
    <formula>'на 01.11.2016'!$C:$E,'на 01.11.2016'!$M:$N</formula>
    <oldFormula>'на 01.11.2016'!$C:$E,'на 01.11.2016'!$M:$N</oldFormula>
  </rdn>
  <rdn rId="0" localSheetId="1" customView="1" name="Z_45DE1976_7F07_4EB4_8A9C_FB72D060BEFA_.wvu.FilterData" hidden="1" oldHidden="1">
    <formula>'на 01.11.2016'!$A$7:$P$398</formula>
    <oldFormula>'на 01.11.2016'!$A$7:$P$398</oldFormula>
  </rdn>
  <rcv guid="{45DE1976-7F07-4EB4-8A9C-FB72D060BEFA}" action="add"/>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DE1976-7F07-4EB4-8A9C-FB72D060BEFA}" action="delete"/>
  <rdn rId="0" localSheetId="1" customView="1" name="Z_45DE1976_7F07_4EB4_8A9C_FB72D060BEFA_.wvu.PrintArea" hidden="1" oldHidden="1">
    <formula>'на 01.11.2016'!$A$1:$P$191</formula>
    <oldFormula>'на 01.11.2016'!$A$1:$P$191</oldFormula>
  </rdn>
  <rdn rId="0" localSheetId="1" customView="1" name="Z_45DE1976_7F07_4EB4_8A9C_FB72D060BEFA_.wvu.PrintTitles" hidden="1" oldHidden="1">
    <formula>'на 01.11.2016'!$5:$8</formula>
    <oldFormula>'на 01.11.2016'!$5:$8</oldFormula>
  </rdn>
  <rdn rId="0" localSheetId="1" customView="1" name="Z_45DE1976_7F07_4EB4_8A9C_FB72D060BEFA_.wvu.Rows" hidden="1" oldHidden="1">
    <formula>'на 01.11.2016'!$18:$18,'на 01.11.2016'!$20:$20,'на 01.11.2016'!$28:$28,'на 01.11.2016'!$31:$31,'на 01.11.2016'!$35:$35,'на 01.11.2016'!$41:$42,'на 01.11.2016'!$44:$44,'на 01.11.2016'!$48:$48,'на 01.11.2016'!$50:$50,'на 01.11.2016'!$52:$54,'на 01.11.2016'!$59:$60,'на 01.11.2016'!$68:$68,'на 01.11.2016'!$74:$74,'на 01.11.2016'!$79:$80,'на 01.11.2016'!$85:$86,'на 01.11.2016'!$92:$92,'на 01.11.2016'!$98:$98,'на 01.11.2016'!$100:$100,'на 01.11.2016'!$103:$104,'на 01.11.2016'!$109:$110,'на 01.11.2016'!$115:$116,'на 01.11.2016'!$118:$118,'на 01.11.2016'!$120:$122,'на 01.11.2016'!$125:$128,'на 01.11.2016'!$132:$134</formula>
    <oldFormula>'на 01.11.2016'!$18:$18,'на 01.11.2016'!$20:$20,'на 01.11.2016'!$28:$28,'на 01.11.2016'!$31:$31,'на 01.11.2016'!$35:$35,'на 01.11.2016'!$41:$42,'на 01.11.2016'!$44:$44,'на 01.11.2016'!$48:$48,'на 01.11.2016'!$50:$50,'на 01.11.2016'!$52:$54,'на 01.11.2016'!$59:$60,'на 01.11.2016'!$68:$68,'на 01.11.2016'!$74:$74,'на 01.11.2016'!$79:$80,'на 01.11.2016'!$85:$86,'на 01.11.2016'!$92:$92,'на 01.11.2016'!$98:$98,'на 01.11.2016'!$100:$100,'на 01.11.2016'!$103:$104,'на 01.11.2016'!$109:$110,'на 01.11.2016'!$115:$116,'на 01.11.2016'!$118:$118,'на 01.11.2016'!$120:$122</oldFormula>
  </rdn>
  <rdn rId="0" localSheetId="1" customView="1" name="Z_45DE1976_7F07_4EB4_8A9C_FB72D060BEFA_.wvu.Cols" hidden="1" oldHidden="1">
    <formula>'на 01.11.2016'!$C:$E,'на 01.11.2016'!$M:$N</formula>
    <oldFormula>'на 01.11.2016'!$C:$E,'на 01.11.2016'!$M:$N</oldFormula>
  </rdn>
  <rdn rId="0" localSheetId="1" customView="1" name="Z_45DE1976_7F07_4EB4_8A9C_FB72D060BEFA_.wvu.FilterData" hidden="1" oldHidden="1">
    <formula>'на 01.11.2016'!$A$7:$P$398</formula>
    <oldFormula>'на 01.11.2016'!$A$7:$P$398</oldFormula>
  </rdn>
  <rcv guid="{45DE1976-7F07-4EB4-8A9C-FB72D060BEFA}" action="add"/>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DE1976-7F07-4EB4-8A9C-FB72D060BEFA}" action="delete"/>
  <rdn rId="0" localSheetId="1" customView="1" name="Z_45DE1976_7F07_4EB4_8A9C_FB72D060BEFA_.wvu.PrintArea" hidden="1" oldHidden="1">
    <formula>'на 01.11.2016'!$A$1:$P$191</formula>
    <oldFormula>'на 01.11.2016'!$A$1:$P$191</oldFormula>
  </rdn>
  <rdn rId="0" localSheetId="1" customView="1" name="Z_45DE1976_7F07_4EB4_8A9C_FB72D060BEFA_.wvu.PrintTitles" hidden="1" oldHidden="1">
    <formula>'на 01.11.2016'!$5:$8</formula>
    <oldFormula>'на 01.11.2016'!$5:$8</oldFormula>
  </rdn>
  <rdn rId="0" localSheetId="1" customView="1" name="Z_45DE1976_7F07_4EB4_8A9C_FB72D060BEFA_.wvu.Rows" hidden="1" oldHidden="1">
    <formula>'на 01.11.2016'!$18:$18,'на 01.11.2016'!$20:$20,'на 01.11.2016'!$28:$28,'на 01.11.2016'!$31:$31,'на 01.11.2016'!$35:$35,'на 01.11.2016'!$41:$42,'на 01.11.2016'!$44:$44,'на 01.11.2016'!$48:$48,'на 01.11.2016'!$50:$50,'на 01.11.2016'!$52:$54,'на 01.11.2016'!$59:$60,'на 01.11.2016'!$68:$68,'на 01.11.2016'!$74:$74,'на 01.11.2016'!$79:$80,'на 01.11.2016'!$85:$86,'на 01.11.2016'!$92:$92,'на 01.11.2016'!$98:$98,'на 01.11.2016'!$100:$100,'на 01.11.2016'!$103:$104,'на 01.11.2016'!$109:$110,'на 01.11.2016'!$115:$116,'на 01.11.2016'!$118:$118,'на 01.11.2016'!$120:$122,'на 01.11.2016'!$125:$128,'на 01.11.2016'!$132:$134,'на 01.11.2016'!$137:$140</formula>
    <oldFormula>'на 01.11.2016'!$18:$18,'на 01.11.2016'!$20:$20,'на 01.11.2016'!$28:$28,'на 01.11.2016'!$31:$31,'на 01.11.2016'!$35:$35,'на 01.11.2016'!$41:$42,'на 01.11.2016'!$44:$44,'на 01.11.2016'!$48:$48,'на 01.11.2016'!$50:$50,'на 01.11.2016'!$52:$54,'на 01.11.2016'!$59:$60,'на 01.11.2016'!$68:$68,'на 01.11.2016'!$74:$74,'на 01.11.2016'!$79:$80,'на 01.11.2016'!$85:$86,'на 01.11.2016'!$92:$92,'на 01.11.2016'!$98:$98,'на 01.11.2016'!$100:$100,'на 01.11.2016'!$103:$104,'на 01.11.2016'!$109:$110,'на 01.11.2016'!$115:$116,'на 01.11.2016'!$118:$118,'на 01.11.2016'!$120:$122,'на 01.11.2016'!$125:$128,'на 01.11.2016'!$132:$134</oldFormula>
  </rdn>
  <rdn rId="0" localSheetId="1" customView="1" name="Z_45DE1976_7F07_4EB4_8A9C_FB72D060BEFA_.wvu.Cols" hidden="1" oldHidden="1">
    <formula>'на 01.11.2016'!$C:$E,'на 01.11.2016'!$M:$N</formula>
    <oldFormula>'на 01.11.2016'!$C:$E,'на 01.11.2016'!$M:$N</oldFormula>
  </rdn>
  <rdn rId="0" localSheetId="1" customView="1" name="Z_45DE1976_7F07_4EB4_8A9C_FB72D060BEFA_.wvu.FilterData" hidden="1" oldHidden="1">
    <formula>'на 01.11.2016'!$A$7:$P$398</formula>
    <oldFormula>'на 01.11.2016'!$A$7:$P$398</oldFormula>
  </rdn>
  <rcv guid="{45DE1976-7F07-4EB4-8A9C-FB72D060BEFA}" action="add"/>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25" sId="1">
    <oc r="B136" t="inlineStr">
      <is>
        <t>федеральный бюджет (доп.ФК 5101)</t>
      </is>
    </oc>
    <nc r="B136" t="inlineStr">
      <is>
        <t>федеральный бюджет</t>
      </is>
    </nc>
  </rcc>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P141:P147">
    <dxf>
      <alignment vertical="top" readingOrder="0"/>
    </dxf>
  </rfmt>
  <rcc rId="626" sId="1">
    <oc r="P141" t="inlineStr">
      <is>
        <r>
          <rPr>
            <u/>
            <sz val="20"/>
            <color theme="1"/>
            <rFont val="Times New Roman"/>
            <family val="1"/>
            <charset val="204"/>
          </rPr>
          <t>ДГХ:</t>
        </r>
        <r>
          <rPr>
            <sz val="20"/>
            <color theme="1"/>
            <rFont val="Times New Roman"/>
            <family val="2"/>
            <charset val="204"/>
          </rPr>
          <t xml:space="preserve"> Ожидаемое неисполнение 8 547,24 тыс.руб., в том числе:
1) Ожидаемое неисполнение по привлеченным средствам- 3 391,46 тыс.руб. - экономия по факту выполненных работ, по итогам проведения конкурсов по подпрограмме "Повышение энергоэффективности в отраслях экономики". 
2) средства местного бюджета 2 062,03 тыс.руб. - экономия по факту выполненных работ по благоустройству домовых территорий (1 554,27 тыс.руб. - вопрос использования средств решается), по капитальному ремонту объектов коммунального комплекса (81,03 тыс.руб. не планируются к исполнению).
3) средства окружного бюджета 3 093,75 тыс.руб. -  экономия по факту выполненных работ по благоустройству домовых территорий (1 554,27 тыс.руб. - вопрос использования средств решается), по капитальному ремонту объектов коммунального комплекса (1 539,48 тыс.руб. не планируются к исполнению, письмо ДГХ от 31.10.2016 № 09-02-7441/16 в ДР ЖКК ХМАО-Югры).
</t>
        </r>
        <r>
          <rPr>
            <u/>
            <sz val="20"/>
            <color theme="1"/>
            <rFont val="Times New Roman"/>
            <family val="1"/>
            <charset val="204"/>
          </rPr>
          <t>ДАиГ:</t>
        </r>
        <r>
          <rPr>
            <sz val="20"/>
            <color theme="1"/>
            <rFont val="Times New Roman"/>
            <family val="2"/>
            <charset val="204"/>
          </rPr>
          <t xml:space="preserve">
Произведена оплата по контрактам заключенным в 2015 году, за счет средств фонда реформирования ЖКХ, на приобретение жилых помещений, в целях выполнения мероприятий по переселению граждан из аварийного жилищного фонда </t>
        </r>
      </is>
    </oc>
    <nc r="P141" t="inlineStr">
      <is>
        <r>
          <rPr>
            <u/>
            <sz val="20"/>
            <color theme="1"/>
            <rFont val="Times New Roman"/>
            <family val="1"/>
            <charset val="204"/>
          </rPr>
          <t>ДГХ:</t>
        </r>
        <r>
          <rPr>
            <sz val="20"/>
            <color theme="1"/>
            <rFont val="Times New Roman"/>
            <family val="2"/>
            <charset val="204"/>
          </rPr>
          <t xml:space="preserve"> Ожидаемое неисполнение 8 547,24 тыс.руб., в том числе:
1)  по привлеченным средствам- 3 391,46 тыс.руб. - экономия по факту выполненных работ, по итогам проведения конкурсов по подпрограмме "Повышение энергоэффективности в отраслях экономики". 
2)по  средствам местного бюджета 2 062,03 тыс.руб. - экономия по факту выполненных работ по благоустройству домовых территорий (1 554,27 тыс.руб. - вопрос использования средств решается), по капитальному ремонту объектов коммунального комплекса (81,03 тыс.руб. не планируются к исполнению).
3) по  средствам окружного бюджета 3 093,75 тыс.руб. -  экономия по факту выполненных работ по благоустройству домовых территорий (1 554,27 тыс.руб. - вопрос использования средств решается), по капитальному ремонту объектов коммунального комплекса (1 539,48 тыс.руб. не планируются к исполнению, письмо ДГХ от 31.10.2016 № 09-02-7441/16 в ДР ЖКК ХМАО-Югры).
</t>
        </r>
        <r>
          <rPr>
            <u/>
            <sz val="20"/>
            <color theme="1"/>
            <rFont val="Times New Roman"/>
            <family val="1"/>
            <charset val="204"/>
          </rPr>
          <t>ДАиГ:</t>
        </r>
        <r>
          <rPr>
            <sz val="20"/>
            <color theme="1"/>
            <rFont val="Times New Roman"/>
            <family val="2"/>
            <charset val="204"/>
          </rPr>
          <t xml:space="preserve">
Произведена оплата по контрактам, заключенным в 2015 году, за счет средств фонда реформирования ЖКХ, на приобретение жилых помещений, в целях выполнения мероприятий по переселению граждан из аварийного жилищного фонда </t>
        </r>
      </is>
    </nc>
  </rcc>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DE1976-7F07-4EB4-8A9C-FB72D060BEFA}" action="delete"/>
  <rdn rId="0" localSheetId="1" customView="1" name="Z_45DE1976_7F07_4EB4_8A9C_FB72D060BEFA_.wvu.PrintArea" hidden="1" oldHidden="1">
    <formula>'на 01.11.2016'!$A$1:$P$191</formula>
    <oldFormula>'на 01.11.2016'!$A$1:$P$191</oldFormula>
  </rdn>
  <rdn rId="0" localSheetId="1" customView="1" name="Z_45DE1976_7F07_4EB4_8A9C_FB72D060BEFA_.wvu.PrintTitles" hidden="1" oldHidden="1">
    <formula>'на 01.11.2016'!$5:$8</formula>
    <oldFormula>'на 01.11.2016'!$5:$8</oldFormula>
  </rdn>
  <rdn rId="0" localSheetId="1" customView="1" name="Z_45DE1976_7F07_4EB4_8A9C_FB72D060BEFA_.wvu.Rows" hidden="1" oldHidden="1">
    <formula>'на 01.11.2016'!$18:$18,'на 01.11.2016'!$20:$20,'на 01.11.2016'!$28:$28,'на 01.11.2016'!$31:$31,'на 01.11.2016'!$35:$35,'на 01.11.2016'!$41:$42,'на 01.11.2016'!$44:$44,'на 01.11.2016'!$48:$48,'на 01.11.2016'!$50:$50,'на 01.11.2016'!$52:$54,'на 01.11.2016'!$59:$60,'на 01.11.2016'!$68:$68,'на 01.11.2016'!$74:$74,'на 01.11.2016'!$79:$80,'на 01.11.2016'!$85:$86,'на 01.11.2016'!$92:$92,'на 01.11.2016'!$98:$98,'на 01.11.2016'!$100:$100,'на 01.11.2016'!$103:$104,'на 01.11.2016'!$109:$110,'на 01.11.2016'!$115:$116,'на 01.11.2016'!$118:$118,'на 01.11.2016'!$120:$122,'на 01.11.2016'!$125:$128,'на 01.11.2016'!$132:$134,'на 01.11.2016'!$137:$140,'на 01.11.2016'!$154:$154,'на 01.11.2016'!$162:$166</formula>
    <oldFormula>'на 01.11.2016'!$18:$18,'на 01.11.2016'!$20:$20,'на 01.11.2016'!$28:$28,'на 01.11.2016'!$31:$31,'на 01.11.2016'!$35:$35,'на 01.11.2016'!$41:$42,'на 01.11.2016'!$44:$44,'на 01.11.2016'!$48:$48,'на 01.11.2016'!$50:$50,'на 01.11.2016'!$52:$54,'на 01.11.2016'!$59:$60,'на 01.11.2016'!$68:$68,'на 01.11.2016'!$74:$74,'на 01.11.2016'!$79:$80,'на 01.11.2016'!$85:$86,'на 01.11.2016'!$92:$92,'на 01.11.2016'!$98:$98,'на 01.11.2016'!$100:$100,'на 01.11.2016'!$103:$104,'на 01.11.2016'!$109:$110,'на 01.11.2016'!$115:$116,'на 01.11.2016'!$118:$118,'на 01.11.2016'!$120:$122,'на 01.11.2016'!$125:$128,'на 01.11.2016'!$132:$134,'на 01.11.2016'!$137:$140</oldFormula>
  </rdn>
  <rdn rId="0" localSheetId="1" customView="1" name="Z_45DE1976_7F07_4EB4_8A9C_FB72D060BEFA_.wvu.Cols" hidden="1" oldHidden="1">
    <formula>'на 01.11.2016'!$C:$E,'на 01.11.2016'!$M:$N</formula>
    <oldFormula>'на 01.11.2016'!$C:$E,'на 01.11.2016'!$M:$N</oldFormula>
  </rdn>
  <rdn rId="0" localSheetId="1" customView="1" name="Z_45DE1976_7F07_4EB4_8A9C_FB72D060BEFA_.wvu.FilterData" hidden="1" oldHidden="1">
    <formula>'на 01.11.2016'!$A$7:$P$398</formula>
    <oldFormula>'на 01.11.2016'!$A$7:$P$398</oldFormula>
  </rdn>
  <rcv guid="{45DE1976-7F07-4EB4-8A9C-FB72D060BEFA}" action="add"/>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DE1976-7F07-4EB4-8A9C-FB72D060BEFA}" action="delete"/>
  <rdn rId="0" localSheetId="1" customView="1" name="Z_45DE1976_7F07_4EB4_8A9C_FB72D060BEFA_.wvu.PrintArea" hidden="1" oldHidden="1">
    <formula>'на 01.11.2016'!$A$1:$P$191</formula>
    <oldFormula>'на 01.11.2016'!$A$1:$P$191</oldFormula>
  </rdn>
  <rdn rId="0" localSheetId="1" customView="1" name="Z_45DE1976_7F07_4EB4_8A9C_FB72D060BEFA_.wvu.PrintTitles" hidden="1" oldHidden="1">
    <formula>'на 01.11.2016'!$5:$8</formula>
    <oldFormula>'на 01.11.2016'!$5:$8</oldFormula>
  </rdn>
  <rdn rId="0" localSheetId="1" customView="1" name="Z_45DE1976_7F07_4EB4_8A9C_FB72D060BEFA_.wvu.Rows" hidden="1" oldHidden="1">
    <formula>'на 01.11.2016'!$18:$18,'на 01.11.2016'!$20:$20,'на 01.11.2016'!$28:$28,'на 01.11.2016'!$31:$31,'на 01.11.2016'!$35:$35,'на 01.11.2016'!$41:$42,'на 01.11.2016'!$44:$44,'на 01.11.2016'!$48:$48,'на 01.11.2016'!$50:$50,'на 01.11.2016'!$52:$54,'на 01.11.2016'!$59:$60,'на 01.11.2016'!$68:$68,'на 01.11.2016'!$74:$74,'на 01.11.2016'!$79:$80,'на 01.11.2016'!$85:$86,'на 01.11.2016'!$92:$92,'на 01.11.2016'!$98:$98,'на 01.11.2016'!$100:$100,'на 01.11.2016'!$103:$104,'на 01.11.2016'!$109:$110,'на 01.11.2016'!$115:$116,'на 01.11.2016'!$118:$118,'на 01.11.2016'!$120:$122,'на 01.11.2016'!$125:$128,'на 01.11.2016'!$132:$134,'на 01.11.2016'!$137:$140,'на 01.11.2016'!$154:$154,'на 01.11.2016'!$156:$160,'на 01.11.2016'!$162:$166</formula>
    <oldFormula>'на 01.11.2016'!$18:$18,'на 01.11.2016'!$20:$20,'на 01.11.2016'!$28:$28,'на 01.11.2016'!$31:$31,'на 01.11.2016'!$35:$35,'на 01.11.2016'!$41:$42,'на 01.11.2016'!$44:$44,'на 01.11.2016'!$48:$48,'на 01.11.2016'!$50:$50,'на 01.11.2016'!$52:$54,'на 01.11.2016'!$59:$60,'на 01.11.2016'!$68:$68,'на 01.11.2016'!$74:$74,'на 01.11.2016'!$79:$80,'на 01.11.2016'!$85:$86,'на 01.11.2016'!$92:$92,'на 01.11.2016'!$98:$98,'на 01.11.2016'!$100:$100,'на 01.11.2016'!$103:$104,'на 01.11.2016'!$109:$110,'на 01.11.2016'!$115:$116,'на 01.11.2016'!$118:$118,'на 01.11.2016'!$120:$122,'на 01.11.2016'!$125:$128,'на 01.11.2016'!$132:$134,'на 01.11.2016'!$137:$140,'на 01.11.2016'!$154:$154,'на 01.11.2016'!$162:$166</oldFormula>
  </rdn>
  <rdn rId="0" localSheetId="1" customView="1" name="Z_45DE1976_7F07_4EB4_8A9C_FB72D060BEFA_.wvu.Cols" hidden="1" oldHidden="1">
    <formula>'на 01.11.2016'!$C:$E,'на 01.11.2016'!$M:$N</formula>
    <oldFormula>'на 01.11.2016'!$C:$E,'на 01.11.2016'!$M:$N</oldFormula>
  </rdn>
  <rdn rId="0" localSheetId="1" customView="1" name="Z_45DE1976_7F07_4EB4_8A9C_FB72D060BEFA_.wvu.FilterData" hidden="1" oldHidden="1">
    <formula>'на 01.11.2016'!$A$7:$P$398</formula>
    <oldFormula>'на 01.11.2016'!$A$7:$P$398</oldFormula>
  </rdn>
  <rcv guid="{45DE1976-7F07-4EB4-8A9C-FB72D060BEFA}"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24:O26">
    <dxf>
      <fill>
        <patternFill patternType="none">
          <bgColor auto="1"/>
        </patternFill>
      </fill>
    </dxf>
  </rfmt>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DE1976-7F07-4EB4-8A9C-FB72D060BEFA}" action="delete"/>
  <rdn rId="0" localSheetId="1" customView="1" name="Z_45DE1976_7F07_4EB4_8A9C_FB72D060BEFA_.wvu.PrintArea" hidden="1" oldHidden="1">
    <formula>'на 01.11.2016'!$A$1:$P$191</formula>
    <oldFormula>'на 01.11.2016'!$A$1:$P$191</oldFormula>
  </rdn>
  <rdn rId="0" localSheetId="1" customView="1" name="Z_45DE1976_7F07_4EB4_8A9C_FB72D060BEFA_.wvu.PrintTitles" hidden="1" oldHidden="1">
    <formula>'на 01.11.2016'!$5:$8</formula>
    <oldFormula>'на 01.11.2016'!$5:$8</oldFormula>
  </rdn>
  <rdn rId="0" localSheetId="1" customView="1" name="Z_45DE1976_7F07_4EB4_8A9C_FB72D060BEFA_.wvu.Rows" hidden="1" oldHidden="1">
    <formula>'на 01.11.2016'!$18:$18,'на 01.11.2016'!$20:$20,'на 01.11.2016'!$28:$28,'на 01.11.2016'!$31:$31,'на 01.11.2016'!$35:$35,'на 01.11.2016'!$41:$42,'на 01.11.2016'!$44:$44,'на 01.11.2016'!$48:$48,'на 01.11.2016'!$50:$50,'на 01.11.2016'!$52:$54,'на 01.11.2016'!$59:$60,'на 01.11.2016'!$68:$68,'на 01.11.2016'!$74:$74,'на 01.11.2016'!$79:$80,'на 01.11.2016'!$85:$86,'на 01.11.2016'!$92:$92,'на 01.11.2016'!$98:$98,'на 01.11.2016'!$100:$100,'на 01.11.2016'!$103:$104,'на 01.11.2016'!$109:$110,'на 01.11.2016'!$115:$116,'на 01.11.2016'!$118:$118,'на 01.11.2016'!$120:$122,'на 01.11.2016'!$125:$128,'на 01.11.2016'!$132:$134,'на 01.11.2016'!$137:$140,'на 01.11.2016'!$154:$154,'на 01.11.2016'!$156:$160,'на 01.11.2016'!$162:$166,'на 01.11.2016'!$172:$172</formula>
    <oldFormula>'на 01.11.2016'!$18:$18,'на 01.11.2016'!$20:$20,'на 01.11.2016'!$28:$28,'на 01.11.2016'!$31:$31,'на 01.11.2016'!$35:$35,'на 01.11.2016'!$41:$42,'на 01.11.2016'!$44:$44,'на 01.11.2016'!$48:$48,'на 01.11.2016'!$50:$50,'на 01.11.2016'!$52:$54,'на 01.11.2016'!$59:$60,'на 01.11.2016'!$68:$68,'на 01.11.2016'!$74:$74,'на 01.11.2016'!$79:$80,'на 01.11.2016'!$85:$86,'на 01.11.2016'!$92:$92,'на 01.11.2016'!$98:$98,'на 01.11.2016'!$100:$100,'на 01.11.2016'!$103:$104,'на 01.11.2016'!$109:$110,'на 01.11.2016'!$115:$116,'на 01.11.2016'!$118:$118,'на 01.11.2016'!$120:$122,'на 01.11.2016'!$125:$128,'на 01.11.2016'!$132:$134,'на 01.11.2016'!$137:$140,'на 01.11.2016'!$154:$154,'на 01.11.2016'!$156:$160,'на 01.11.2016'!$162:$166</oldFormula>
  </rdn>
  <rdn rId="0" localSheetId="1" customView="1" name="Z_45DE1976_7F07_4EB4_8A9C_FB72D060BEFA_.wvu.Cols" hidden="1" oldHidden="1">
    <formula>'на 01.11.2016'!$C:$E,'на 01.11.2016'!$M:$N</formula>
    <oldFormula>'на 01.11.2016'!$C:$E,'на 01.11.2016'!$M:$N</oldFormula>
  </rdn>
  <rdn rId="0" localSheetId="1" customView="1" name="Z_45DE1976_7F07_4EB4_8A9C_FB72D060BEFA_.wvu.FilterData" hidden="1" oldHidden="1">
    <formula>'на 01.11.2016'!$A$7:$P$398</formula>
    <oldFormula>'на 01.11.2016'!$A$7:$P$398</oldFormula>
  </rdn>
  <rcv guid="{45DE1976-7F07-4EB4-8A9C-FB72D060BEFA}" action="add"/>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67">
    <dxf>
      <alignment vertical="top" readingOrder="0"/>
    </dxf>
  </rfmt>
  <rcc rId="642" sId="1">
    <oc r="P169" t="inlineStr">
      <is>
        <t>3. На 01.11.2016 года заключены и исполнены 19 договоров (контрактов) на приобретение программно-аппаратного комплекса "Универсальный криптошлюз и межсетевой экран", средств видеонаблюдения, серверного оборудования, поставку и внедрение системы управления электронной очередью для нужд МКУ "МФЦ г. Сургута", мебели для комплектации объекта "Многофункциональный центр предоставления государственных и муниципальных услуг города Сургута", на выполнение работ по ремонту нежилого помещения под нужды МФЦ г. Сургута, на поставку многофункционального устройства, поставку детекторов, на поставку технических средств, серверного оборудования, переферийного оборудования, копировально-множительной техники,поставку и внедрение программного обеспечения, услуги по доработке функционала Системы управления электронной очередью "Энтер";
4. В плане графике размещения заказов размещены закупки на поставку мебели, программного обеспечения и проведение ремонтных работ в офисе в ТРЦ Сити Молл, поставку, ввод в эксплуатацию и гарантийное обслуживание техническх средств с исполнением до конца 2016 года. 
5. Заключено соглашение от 28.12.2015 № 151  о предоставлении субсидии из бюджета ХМАО - 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между Департаментом экономического развития ХМАО-Югры и муниципальным образованием.</t>
      </is>
    </oc>
    <nc r="P169" t="inlineStr">
      <is>
        <t>3. На 01.11.2016 года заключены и исполнены 19 договоров (контрактов) на приобретение программно-аппаратного комплекса "Универсальный криптошлюз и межсетевой экран", средств видеонаблюдения, серверного оборудования, поставку и внедрение системы управления электронной очередью для нужд МКУ "МФЦ г. Сургута", мебели для комплектации объекта "Многофункциональный центр предоставления государственных и муниципальных услуг города Сургута",  услуги по доработке функционала Системы управления электронной очередью "Энтер и прочего обрудования";
4. В плане графике размещения заказов размещены закупки на поставку мебели, программного обеспечения и проведение ремонтных работ в офисе в ТРЦ Сити Молл, поставку, ввод в эксплуатацию и гарантийное обслуживание техническх средств с исполнением до конца 2016 года. 
5. Заключено соглашение от 28.12.2015 № 151  о предоставлении субсидии из бюджета ХМАО - 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между Департаментом экономического развития ХМАО-Югры и муниципальным образованием.</t>
      </is>
    </nc>
  </rcc>
  <rcc rId="643" sId="1">
    <oc r="P167" t="inlineStr">
      <is>
        <r>
          <t>1. Заключен</t>
        </r>
        <r>
          <rPr>
            <sz val="20"/>
            <rFont val="Times New Roman"/>
            <family val="1"/>
            <charset val="204"/>
          </rPr>
          <t xml:space="preserve"> договор от 25.03.2016 № 42 о предоставлении субсидии из бюджета ХМАО - Югры бюджетам муниципальных образований ХМАО - Югры на реализацию муниципальной программы развития малого и среднего предпринимательства между Департаментом экономического развития ХМАО-Югры и Администрацией города. По состоянию на 01.11.2016 в рамках исполнения контракта на оказание услуг по организации ярмарок </t>
        </r>
        <r>
          <rPr>
            <sz val="20"/>
            <color theme="1"/>
            <rFont val="Times New Roman"/>
            <family val="2"/>
            <charset val="204"/>
          </rPr>
          <t xml:space="preserve">на территории города Сургута с участием субъектов малого и среднего предпринимательства состоялись 3 ярмарки с участием местных товаропроизводителей. Оказана поддержка в форме предоставления субсидий 1 организации и 21 субъекту малого и среднего предпринимательства. Оказаны и оплачены услуги по проведению городского конкурса  "Предприниматель года".  Ведется работа по информированию субъектов малого и среднего предпринимательства о формах поддержки. 
</t>
        </r>
        <r>
          <rPr>
            <sz val="20"/>
            <color theme="1"/>
            <rFont val="Times New Roman"/>
            <family val="1"/>
            <charset val="204"/>
          </rPr>
          <t>Ожидаемое неисполнение в размере 9,26 тыс.руб. обусловлено невостребованными средствами по предоставлению субсидии Сургутской торгово-промышленной палате для финансирования поддержки организаций, осуществляющих оказание субьектам поддержки по бизнес-инкубированию, проведению выставок, ярмарок, конференций и иных мероприятий, направленных на продвижение товаров, работ, услуг на региональные и международные рынки, подготовку, переподготовку и повышение квалификации кадров субьектов и организаций.</t>
        </r>
        <r>
          <rPr>
            <sz val="20"/>
            <color theme="1"/>
            <rFont val="Times New Roman"/>
            <family val="2"/>
            <charset val="204"/>
          </rPr>
          <t xml:space="preserve">
</t>
        </r>
        <r>
          <rPr>
            <sz val="20"/>
            <rFont val="Times New Roman"/>
            <family val="1"/>
            <charset val="204"/>
          </rPr>
          <t xml:space="preserve">2. Заключено соглашение от 09.10.2015 № 101  о предоставлении субсидии из бюджета ХМАО - Югры бюджетам муниципальных образований ХМАО - Югры на развитие многофункциональных центров предоставления государственных и муниципальных услуг между Департаментом экономического развития ХМАО-Югры и муниципальным образованием  (действует до исполнения всех взятых обязательств). </t>
        </r>
        <r>
          <rPr>
            <sz val="20"/>
            <color rgb="FFFF0000"/>
            <rFont val="Times New Roman"/>
            <family val="1"/>
            <charset val="204"/>
          </rPr>
          <t xml:space="preserve">
</t>
        </r>
        <r>
          <rPr>
            <sz val="20"/>
            <rFont val="Times New Roman"/>
            <family val="1"/>
            <charset val="204"/>
          </rPr>
          <t/>
        </r>
      </is>
    </oc>
    <nc r="P167" t="inlineStr">
      <is>
        <r>
          <t>1. Заключен</t>
        </r>
        <r>
          <rPr>
            <sz val="20"/>
            <rFont val="Times New Roman"/>
            <family val="1"/>
            <charset val="204"/>
          </rPr>
          <t xml:space="preserve"> договор от 25.03.2016 № 42 между ДЭР ХМАО-Югры и Администрацией города о предоставлении субсидии из бюджета ХМАО - Югры  на реализацию  программы развития малого и среднего предпринимательства. По состоянию на 01.11.2016 в рамках исполнения контракта на оказание услуг по организации ярмарок </t>
        </r>
        <r>
          <rPr>
            <sz val="20"/>
            <color theme="1"/>
            <rFont val="Times New Roman"/>
            <family val="2"/>
            <charset val="204"/>
          </rPr>
          <t xml:space="preserve">на территории города Сургута с участием субъектов малого и среднего предпринимательства состоялись 3 ярмарки с участием местных товаропроизводителей. Оказана поддержка в форме предоставления субсидий 1 организации и 21 субъекту малого и среднего предпринимательства. Оказаны и оплачены услуги по проведению городского конкурса  "Предприниматель года".  Ведется работа по информированию субъектов малого и среднего предпринимательства о формах поддержки. 
</t>
        </r>
        <r>
          <rPr>
            <sz val="20"/>
            <color theme="1"/>
            <rFont val="Times New Roman"/>
            <family val="1"/>
            <charset val="204"/>
          </rPr>
          <t>Ожидаемое неисполнение в размере 9,26 тыс.руб. обусловлено невостребованными средствами по предоставлению субсидии Сургутской торгово-промышленной палате для финансирования поддержки организаций, осуществляющих оказание субьектам поддержки по бизнес-инкубированию, проведению выставок, ярмарок, конференций и иных мероприятий, направленных на продвижение товаров, работ, услуг на региональные и международные рынки, подготовку, переподготовку и повышение квалификации кадров субьектов и организаций.</t>
        </r>
        <r>
          <rPr>
            <sz val="20"/>
            <color theme="1"/>
            <rFont val="Times New Roman"/>
            <family val="2"/>
            <charset val="204"/>
          </rPr>
          <t xml:space="preserve">
</t>
        </r>
        <r>
          <rPr>
            <sz val="20"/>
            <rFont val="Times New Roman"/>
            <family val="1"/>
            <charset val="204"/>
          </rPr>
          <t xml:space="preserve">2. Заключено соглашение от 09.10.2015 № 101  о предоставлении субсидии из бюджета ХМАО - Югры бюджетам муниципальных образований ХМАО - Югры на развитие многофункциональных центров предоставления государственных и муниципальных услуг между Департаментом экономического развития ХМАО-Югры и муниципальным образованием  (действует до исполнения всех взятых обязательств). </t>
        </r>
        <r>
          <rPr>
            <sz val="20"/>
            <color rgb="FFFF0000"/>
            <rFont val="Times New Roman"/>
            <family val="1"/>
            <charset val="204"/>
          </rPr>
          <t xml:space="preserve">
</t>
        </r>
        <r>
          <rPr>
            <sz val="20"/>
            <rFont val="Times New Roman"/>
            <family val="1"/>
            <charset val="204"/>
          </rPr>
          <t/>
        </r>
      </is>
    </nc>
  </rcc>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4" sId="1">
    <oc r="P167" t="inlineStr">
      <is>
        <r>
          <t>1. Заключен</t>
        </r>
        <r>
          <rPr>
            <sz val="20"/>
            <rFont val="Times New Roman"/>
            <family val="1"/>
            <charset val="204"/>
          </rPr>
          <t xml:space="preserve"> договор от 25.03.2016 № 42 между ДЭР ХМАО-Югры и Администрацией города о предоставлении субсидии из бюджета ХМАО - Югры  на реализацию  программы развития малого и среднего предпринимательства. По состоянию на 01.11.2016 в рамках исполнения контракта на оказание услуг по организации ярмарок </t>
        </r>
        <r>
          <rPr>
            <sz val="20"/>
            <color theme="1"/>
            <rFont val="Times New Roman"/>
            <family val="2"/>
            <charset val="204"/>
          </rPr>
          <t xml:space="preserve">на территории города Сургута с участием субъектов малого и среднего предпринимательства состоялись 3 ярмарки с участием местных товаропроизводителей. Оказана поддержка в форме предоставления субсидий 1 организации и 21 субъекту малого и среднего предпринимательства. Оказаны и оплачены услуги по проведению городского конкурса  "Предприниматель года".  Ведется работа по информированию субъектов малого и среднего предпринимательства о формах поддержки. 
</t>
        </r>
        <r>
          <rPr>
            <sz val="20"/>
            <color theme="1"/>
            <rFont val="Times New Roman"/>
            <family val="1"/>
            <charset val="204"/>
          </rPr>
          <t>Ожидаемое неисполнение в размере 9,26 тыс.руб. обусловлено невостребованными средствами по предоставлению субсидии Сургутской торгово-промышленной палате для финансирования поддержки организаций, осуществляющих оказание субьектам поддержки по бизнес-инкубированию, проведению выставок, ярмарок, конференций и иных мероприятий, направленных на продвижение товаров, работ, услуг на региональные и международные рынки, подготовку, переподготовку и повышение квалификации кадров субьектов и организаций.</t>
        </r>
        <r>
          <rPr>
            <sz val="20"/>
            <color theme="1"/>
            <rFont val="Times New Roman"/>
            <family val="2"/>
            <charset val="204"/>
          </rPr>
          <t xml:space="preserve">
</t>
        </r>
        <r>
          <rPr>
            <sz val="20"/>
            <rFont val="Times New Roman"/>
            <family val="1"/>
            <charset val="204"/>
          </rPr>
          <t xml:space="preserve">2. Заключено соглашение от 09.10.2015 № 101  о предоставлении субсидии из бюджета ХМАО - Югры бюджетам муниципальных образований ХМАО - Югры на развитие многофункциональных центров предоставления государственных и муниципальных услуг между Департаментом экономического развития ХМАО-Югры и муниципальным образованием  (действует до исполнения всех взятых обязательств). </t>
        </r>
        <r>
          <rPr>
            <sz val="20"/>
            <color rgb="FFFF0000"/>
            <rFont val="Times New Roman"/>
            <family val="1"/>
            <charset val="204"/>
          </rPr>
          <t xml:space="preserve">
</t>
        </r>
        <r>
          <rPr>
            <sz val="20"/>
            <rFont val="Times New Roman"/>
            <family val="1"/>
            <charset val="204"/>
          </rPr>
          <t/>
        </r>
      </is>
    </oc>
    <nc r="P167" t="inlineStr">
      <is>
        <r>
          <t>1. Заключен</t>
        </r>
        <r>
          <rPr>
            <sz val="20"/>
            <rFont val="Times New Roman"/>
            <family val="1"/>
            <charset val="204"/>
          </rPr>
          <t xml:space="preserve"> договор от 25.03.2016 № 42 между ДЭР ХМАО-Югры и АГ о предоставлении субсидии из бюджета ХМАО - Югры  на реализацию  программы развития малого и среднего предпринимательства. По состоянию на 01.11.2016 в рамках исполнения контракта на оказание услуг по организации ярмарок </t>
        </r>
        <r>
          <rPr>
            <sz val="20"/>
            <color theme="1"/>
            <rFont val="Times New Roman"/>
            <family val="2"/>
            <charset val="204"/>
          </rPr>
          <t xml:space="preserve">на территории города Сургута с участием субъектов малого и среднего предпринимательства состоялись 3 ярмарки с участием местных товаропроизводителей. Оказана поддержка в форме предоставления субсидий 1 организации и 21 субъекту малого и среднего предпринимательства. Оказаны и оплачены услуги по проведению городского конкурса  "Предприниматель года".  Ведется работа по информированию субъектов малого и среднего предпринимательства о формах поддержки. 
</t>
        </r>
        <r>
          <rPr>
            <sz val="20"/>
            <color theme="1"/>
            <rFont val="Times New Roman"/>
            <family val="1"/>
            <charset val="204"/>
          </rPr>
          <t>Ожидаемое неисполнение в размере 9,26 тыс.руб. обусловлено невостребованными средствами по предоставлению субсидии Сургутской торгово-промышленной палате для финансирования поддержки организаций, осуществляющих оказание субьектам поддержки по бизнес-инкубированию, проведению выставок, ярмарок, конференций и иных мероприятий, направленных на продвижение товаров, работ, услуг на региональные и международные рынки, подготовку, переподготовку и повышение квалификации кадров субьектов и организаций.</t>
        </r>
        <r>
          <rPr>
            <sz val="20"/>
            <color theme="1"/>
            <rFont val="Times New Roman"/>
            <family val="2"/>
            <charset val="204"/>
          </rPr>
          <t xml:space="preserve">
</t>
        </r>
        <r>
          <rPr>
            <sz val="20"/>
            <rFont val="Times New Roman"/>
            <family val="1"/>
            <charset val="204"/>
          </rPr>
          <t xml:space="preserve">2. Заключено соглашение от 09.10.2015 № 101  между ДЭР ХМАО-Югры и АГ о предоставлении субсидии из бюджета ХМАО - Югры на развитие многофункциональных центров предоставления государственных и муниципальных услуг  (действует до исполнения всех взятых обязательств). </t>
        </r>
        <r>
          <rPr>
            <sz val="20"/>
            <color rgb="FFFF0000"/>
            <rFont val="Times New Roman"/>
            <family val="1"/>
            <charset val="204"/>
          </rPr>
          <t xml:space="preserve">
</t>
        </r>
        <r>
          <rPr>
            <sz val="20"/>
            <rFont val="Times New Roman"/>
            <family val="1"/>
            <charset val="204"/>
          </rPr>
          <t/>
        </r>
      </is>
    </nc>
  </rcc>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5" sId="1">
    <oc r="P167" t="inlineStr">
      <is>
        <r>
          <t>1. Заключен</t>
        </r>
        <r>
          <rPr>
            <sz val="20"/>
            <rFont val="Times New Roman"/>
            <family val="1"/>
            <charset val="204"/>
          </rPr>
          <t xml:space="preserve"> договор от 25.03.2016 № 42 между ДЭР ХМАО-Югры и АГ о предоставлении субсидии из бюджета ХМАО - Югры  на реализацию  программы развития малого и среднего предпринимательства. По состоянию на 01.11.2016 в рамках исполнения контракта на оказание услуг по организации ярмарок </t>
        </r>
        <r>
          <rPr>
            <sz val="20"/>
            <color theme="1"/>
            <rFont val="Times New Roman"/>
            <family val="2"/>
            <charset val="204"/>
          </rPr>
          <t xml:space="preserve">на территории города Сургута с участием субъектов малого и среднего предпринимательства состоялись 3 ярмарки с участием местных товаропроизводителей. Оказана поддержка в форме предоставления субсидий 1 организации и 21 субъекту малого и среднего предпринимательства. Оказаны и оплачены услуги по проведению городского конкурса  "Предприниматель года".  Ведется работа по информированию субъектов малого и среднего предпринимательства о формах поддержки. 
</t>
        </r>
        <r>
          <rPr>
            <sz val="20"/>
            <color theme="1"/>
            <rFont val="Times New Roman"/>
            <family val="1"/>
            <charset val="204"/>
          </rPr>
          <t>Ожидаемое неисполнение в размере 9,26 тыс.руб. обусловлено невостребованными средствами по предоставлению субсидии Сургутской торгово-промышленной палате для финансирования поддержки организаций, осуществляющих оказание субьектам поддержки по бизнес-инкубированию, проведению выставок, ярмарок, конференций и иных мероприятий, направленных на продвижение товаров, работ, услуг на региональные и международные рынки, подготовку, переподготовку и повышение квалификации кадров субьектов и организаций.</t>
        </r>
        <r>
          <rPr>
            <sz val="20"/>
            <color theme="1"/>
            <rFont val="Times New Roman"/>
            <family val="2"/>
            <charset val="204"/>
          </rPr>
          <t xml:space="preserve">
</t>
        </r>
        <r>
          <rPr>
            <sz val="20"/>
            <rFont val="Times New Roman"/>
            <family val="1"/>
            <charset val="204"/>
          </rPr>
          <t xml:space="preserve">2. Заключено соглашение от 09.10.2015 № 101  между ДЭР ХМАО-Югры и АГ о предоставлении субсидии из бюджета ХМАО - Югры на развитие многофункциональных центров предоставления государственных и муниципальных услуг  (действует до исполнения всех взятых обязательств). </t>
        </r>
        <r>
          <rPr>
            <sz val="20"/>
            <color rgb="FFFF0000"/>
            <rFont val="Times New Roman"/>
            <family val="1"/>
            <charset val="204"/>
          </rPr>
          <t xml:space="preserve">
</t>
        </r>
        <r>
          <rPr>
            <sz val="20"/>
            <rFont val="Times New Roman"/>
            <family val="1"/>
            <charset val="204"/>
          </rPr>
          <t/>
        </r>
      </is>
    </oc>
    <nc r="P167" t="inlineStr">
      <is>
        <r>
          <t>1. Заключен</t>
        </r>
        <r>
          <rPr>
            <sz val="20"/>
            <rFont val="Times New Roman"/>
            <family val="1"/>
            <charset val="204"/>
          </rPr>
          <t xml:space="preserve"> договор от 25.03.2016 № 42 между ДЭР ХМАО-Югры и АГ о предоставлении субсидии из бюджета ХМАО - Югры  на реализацию  программы развития малого и среднего предпринимательства. По состоянию на 01.11.2016 в рамках исполнения контракта на оказание услуг по организации ярмарок </t>
        </r>
        <r>
          <rPr>
            <sz val="20"/>
            <color theme="1"/>
            <rFont val="Times New Roman"/>
            <family val="2"/>
            <charset val="204"/>
          </rPr>
          <t xml:space="preserve">на территории города Сургута с участием субъектов малого и среднего предпринимательства состоялись 3 ярмарки с участием местных товаропроизводителей. Оказана поддержка в форме предоставления субсидий 1 организации и 21 субъекту малого и среднего предпринимательства. Оказаны и оплачены услуги по проведению городского конкурса  "Предприниматель года".  Ведется работа по информированию субъектов малого и среднего предпринимательства о формах поддержки. 
</t>
        </r>
        <r>
          <rPr>
            <sz val="20"/>
            <color theme="1"/>
            <rFont val="Times New Roman"/>
            <family val="1"/>
            <charset val="204"/>
          </rPr>
          <t>Ожидаемое неисполнение в размере 9,26 тыс.руб. обусловлено невостребованными средствами по предоставлению субсидии Сургутской торгово-промышленной палате для финансирования поддержки организаций, осуществляющих оказание субьектам поддержки по бизнес-инкубированию, проведению выставок, ярмарок, конференций и иных мероприятий, направленных на продвижение товаров, работ, услуг на региональные и международные рынки, подготовку, переподготовку и повышение квалификации кадров субьектов и организаций.</t>
        </r>
        <r>
          <rPr>
            <sz val="20"/>
            <color theme="1"/>
            <rFont val="Times New Roman"/>
            <family val="2"/>
            <charset val="204"/>
          </rPr>
          <t xml:space="preserve">
</t>
        </r>
        <r>
          <rPr>
            <sz val="20"/>
            <rFont val="Times New Roman"/>
            <family val="1"/>
            <charset val="204"/>
          </rPr>
          <t>2. Заключено соглашение от 09.10.2015 № 101  между ДЭР ХМАО-Югры и АГ о предоставлении субсидии из бюджета ХМАО - Югры на развитие многофункциональных центров предоставления государственных и муниципальных услуг  (действует до исполнения всех взятых обязательств). 
3. На 01.11.2016 года заключены и исполнены 19 договоров (контрактов) на приобретение программно-аппаратного комплекса "Универсальный криптошлюз и межсетевой экран", средств видеонаблюдения, серверного оборудования, поставку детекторов,  поставку и внедрение системы управления электронной очередью для нужд МКУ "МФЦ г. Сургута"</t>
        </r>
        <r>
          <rPr>
            <sz val="20"/>
            <color rgb="FFFF0000"/>
            <rFont val="Times New Roman"/>
            <family val="1"/>
            <charset val="204"/>
          </rPr>
          <t xml:space="preserve">
</t>
        </r>
        <r>
          <rPr>
            <sz val="20"/>
            <rFont val="Times New Roman"/>
            <family val="1"/>
            <charset val="204"/>
          </rPr>
          <t/>
        </r>
      </is>
    </nc>
  </rcc>
  <rcc rId="646" sId="1">
    <oc r="P169" t="inlineStr">
      <is>
        <t>3. На 01.11.2016 года заключены и исполнены 19 договоров (контрактов) на приобретение программно-аппаратного комплекса "Универсальный криптошлюз и межсетевой экран", средств видеонаблюдения, серверного оборудования, поставку и внедрение системы управления электронной очередью для нужд МКУ "МФЦ г. Сургута", мебели для комплектации объекта "Многофункциональный центр предоставления государственных и муниципальных услуг города Сургута",  услуги по доработке функционала Системы управления электронной очередью "Энтер и прочего обрудования";
4. В плане графике размещения заказов размещены закупки на поставку мебели, программного обеспечения и проведение ремонтных работ в офисе в ТРЦ Сити Молл, поставку, ввод в эксплуатацию и гарантийное обслуживание техническх средств с исполнением до конца 2016 года. 
5. Заключено соглашение от 28.12.2015 № 151  о предоставлении субсидии из бюджета ХМАО - 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между Департаментом экономического развития ХМАО-Югры и муниципальным образованием.</t>
      </is>
    </oc>
    <nc r="P169" t="inlineStr">
      <is>
        <t>4. В плане графике размещения заказов размещены закупки на поставку мебели, программного обеспечения и проведение ремонтных работ в офисе в ТРЦ Сити Молл, поставку, ввод в эксплуатацию и гарантийное обслуживание техническх средств с исполнением до конца 2016 года. 
5. Заключено соглашение от 28.12.2015 № 151  о предоставлении субсидии из бюджета ХМАО - 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между Департаментом экономического развития ХМАО-Югры и муниципальным образованием.</t>
      </is>
    </nc>
  </rcc>
  <rcv guid="{45DE1976-7F07-4EB4-8A9C-FB72D060BEFA}" action="delete"/>
  <rdn rId="0" localSheetId="1" customView="1" name="Z_45DE1976_7F07_4EB4_8A9C_FB72D060BEFA_.wvu.PrintArea" hidden="1" oldHidden="1">
    <formula>'на 01.11.2016'!$A$1:$P$191</formula>
    <oldFormula>'на 01.11.2016'!$A$1:$P$191</oldFormula>
  </rdn>
  <rdn rId="0" localSheetId="1" customView="1" name="Z_45DE1976_7F07_4EB4_8A9C_FB72D060BEFA_.wvu.PrintTitles" hidden="1" oldHidden="1">
    <formula>'на 01.11.2016'!$5:$8</formula>
    <oldFormula>'на 01.11.2016'!$5:$8</oldFormula>
  </rdn>
  <rdn rId="0" localSheetId="1" customView="1" name="Z_45DE1976_7F07_4EB4_8A9C_FB72D060BEFA_.wvu.Rows" hidden="1" oldHidden="1">
    <formula>'на 01.11.2016'!$18:$18,'на 01.11.2016'!$20:$20,'на 01.11.2016'!$28:$28,'на 01.11.2016'!$31:$31,'на 01.11.2016'!$35:$35,'на 01.11.2016'!$41:$42,'на 01.11.2016'!$44:$44,'на 01.11.2016'!$48:$48,'на 01.11.2016'!$50:$50,'на 01.11.2016'!$52:$54,'на 01.11.2016'!$59:$60,'на 01.11.2016'!$68:$68,'на 01.11.2016'!$74:$74,'на 01.11.2016'!$79:$80,'на 01.11.2016'!$85:$86,'на 01.11.2016'!$92:$92,'на 01.11.2016'!$98:$98,'на 01.11.2016'!$100:$100,'на 01.11.2016'!$103:$104,'на 01.11.2016'!$109:$110,'на 01.11.2016'!$115:$116,'на 01.11.2016'!$118:$118,'на 01.11.2016'!$120:$122,'на 01.11.2016'!$125:$128,'на 01.11.2016'!$132:$134,'на 01.11.2016'!$137:$140,'на 01.11.2016'!$154:$154,'на 01.11.2016'!$156:$160,'на 01.11.2016'!$162:$166,'на 01.11.2016'!$172:$172</formula>
    <oldFormula>'на 01.11.2016'!$18:$18,'на 01.11.2016'!$20:$20,'на 01.11.2016'!$28:$28,'на 01.11.2016'!$31:$31,'на 01.11.2016'!$35:$35,'на 01.11.2016'!$41:$42,'на 01.11.2016'!$44:$44,'на 01.11.2016'!$48:$48,'на 01.11.2016'!$50:$50,'на 01.11.2016'!$52:$54,'на 01.11.2016'!$59:$60,'на 01.11.2016'!$68:$68,'на 01.11.2016'!$74:$74,'на 01.11.2016'!$79:$80,'на 01.11.2016'!$85:$86,'на 01.11.2016'!$92:$92,'на 01.11.2016'!$98:$98,'на 01.11.2016'!$100:$100,'на 01.11.2016'!$103:$104,'на 01.11.2016'!$109:$110,'на 01.11.2016'!$115:$116,'на 01.11.2016'!$118:$118,'на 01.11.2016'!$120:$122,'на 01.11.2016'!$125:$128,'на 01.11.2016'!$132:$134,'на 01.11.2016'!$137:$140,'на 01.11.2016'!$154:$154,'на 01.11.2016'!$156:$160,'на 01.11.2016'!$162:$166,'на 01.11.2016'!$172:$172</oldFormula>
  </rdn>
  <rdn rId="0" localSheetId="1" customView="1" name="Z_45DE1976_7F07_4EB4_8A9C_FB72D060BEFA_.wvu.Cols" hidden="1" oldHidden="1">
    <formula>'на 01.11.2016'!$C:$E,'на 01.11.2016'!$M:$N</formula>
    <oldFormula>'на 01.11.2016'!$C:$E,'на 01.11.2016'!$M:$N</oldFormula>
  </rdn>
  <rdn rId="0" localSheetId="1" customView="1" name="Z_45DE1976_7F07_4EB4_8A9C_FB72D060BEFA_.wvu.FilterData" hidden="1" oldHidden="1">
    <formula>'на 01.11.2016'!$A$7:$P$398</formula>
    <oldFormula>'на 01.11.2016'!$A$7:$P$398</oldFormula>
  </rdn>
  <rcv guid="{45DE1976-7F07-4EB4-8A9C-FB72D060BEFA}" action="add"/>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2" sId="1">
    <oc r="P169" t="inlineStr">
      <is>
        <t>4. В плане графике размещения заказов размещены закупки на поставку мебели, программного обеспечения и проведение ремонтных работ в офисе в ТРЦ Сити Молл, поставку, ввод в эксплуатацию и гарантийное обслуживание техническх средств с исполнением до конца 2016 года. 
5. Заключено соглашение от 28.12.2015 № 151  о предоставлении субсидии из бюджета ХМАО - 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между Департаментом экономического развития ХМАО-Югры и муниципальным образованием.</t>
      </is>
    </oc>
    <nc r="P169" t="inlineStr">
      <is>
        <t>4. В плане графике размещения заказов размещены закупки на поставку мебели, программного обеспечения и проведение ремонтных работ в офисе в ТРЦ Сити Молл, поставку, ввод в эксплуатацию и гарантийное обслуживание техническх средств с исполнением до конца 2016 года. 
5. Заключено соглашение от 28.12.2015 № 151  о предоставлении субсидии из бюджета ХМАО - 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между ДЭР ХМАО-Югры и муниципальным образованием.</t>
      </is>
    </nc>
  </rcc>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DE1976-7F07-4EB4-8A9C-FB72D060BEFA}" action="delete"/>
  <rdn rId="0" localSheetId="1" customView="1" name="Z_45DE1976_7F07_4EB4_8A9C_FB72D060BEFA_.wvu.PrintArea" hidden="1" oldHidden="1">
    <formula>'на 01.11.2016'!$A$1:$P$191</formula>
    <oldFormula>'на 01.11.2016'!$A$1:$P$191</oldFormula>
  </rdn>
  <rdn rId="0" localSheetId="1" customView="1" name="Z_45DE1976_7F07_4EB4_8A9C_FB72D060BEFA_.wvu.PrintTitles" hidden="1" oldHidden="1">
    <formula>'на 01.11.2016'!$5:$8</formula>
    <oldFormula>'на 01.11.2016'!$5:$8</oldFormula>
  </rdn>
  <rdn rId="0" localSheetId="1" customView="1" name="Z_45DE1976_7F07_4EB4_8A9C_FB72D060BEFA_.wvu.Rows" hidden="1" oldHidden="1">
    <formula>'на 01.11.2016'!$18:$18,'на 01.11.2016'!$20:$20,'на 01.11.2016'!$28:$28,'на 01.11.2016'!$31:$31,'на 01.11.2016'!$35:$35,'на 01.11.2016'!$41:$42,'на 01.11.2016'!$44:$44,'на 01.11.2016'!$48:$48,'на 01.11.2016'!$50:$50,'на 01.11.2016'!$52:$54,'на 01.11.2016'!$59:$60,'на 01.11.2016'!$68:$68,'на 01.11.2016'!$74:$74,'на 01.11.2016'!$79:$80,'на 01.11.2016'!$85:$86,'на 01.11.2016'!$92:$92,'на 01.11.2016'!$98:$98,'на 01.11.2016'!$100:$100,'на 01.11.2016'!$103:$104,'на 01.11.2016'!$109:$110,'на 01.11.2016'!$115:$116,'на 01.11.2016'!$118:$118,'на 01.11.2016'!$120:$122,'на 01.11.2016'!$125:$128,'на 01.11.2016'!$132:$134,'на 01.11.2016'!$137:$140,'на 01.11.2016'!$154:$154,'на 01.11.2016'!$156:$160,'на 01.11.2016'!$162:$166,'на 01.11.2016'!$172:$172,'на 01.11.2016'!$175:$175,'на 01.11.2016'!$179:$179</formula>
    <oldFormula>'на 01.11.2016'!$18:$18,'на 01.11.2016'!$20:$20,'на 01.11.2016'!$28:$28,'на 01.11.2016'!$31:$31,'на 01.11.2016'!$35:$35,'на 01.11.2016'!$41:$42,'на 01.11.2016'!$44:$44,'на 01.11.2016'!$48:$48,'на 01.11.2016'!$50:$50,'на 01.11.2016'!$52:$54,'на 01.11.2016'!$59:$60,'на 01.11.2016'!$68:$68,'на 01.11.2016'!$74:$74,'на 01.11.2016'!$79:$80,'на 01.11.2016'!$85:$86,'на 01.11.2016'!$92:$92,'на 01.11.2016'!$98:$98,'на 01.11.2016'!$100:$100,'на 01.11.2016'!$103:$104,'на 01.11.2016'!$109:$110,'на 01.11.2016'!$115:$116,'на 01.11.2016'!$118:$118,'на 01.11.2016'!$120:$122,'на 01.11.2016'!$125:$128,'на 01.11.2016'!$132:$134,'на 01.11.2016'!$137:$140,'на 01.11.2016'!$154:$154,'на 01.11.2016'!$156:$160,'на 01.11.2016'!$162:$166,'на 01.11.2016'!$172:$172</oldFormula>
  </rdn>
  <rdn rId="0" localSheetId="1" customView="1" name="Z_45DE1976_7F07_4EB4_8A9C_FB72D060BEFA_.wvu.Cols" hidden="1" oldHidden="1">
    <formula>'на 01.11.2016'!$C:$E,'на 01.11.2016'!$M:$N</formula>
    <oldFormula>'на 01.11.2016'!$C:$E,'на 01.11.2016'!$M:$N</oldFormula>
  </rdn>
  <rdn rId="0" localSheetId="1" customView="1" name="Z_45DE1976_7F07_4EB4_8A9C_FB72D060BEFA_.wvu.FilterData" hidden="1" oldHidden="1">
    <formula>'на 01.11.2016'!$A$7:$P$398</formula>
    <oldFormula>'на 01.11.2016'!$A$7:$P$398</oldFormula>
  </rdn>
  <rcv guid="{45DE1976-7F07-4EB4-8A9C-FB72D060BEFA}" action="add"/>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8" sId="1">
    <oc r="P174" t="inlineStr">
      <is>
        <t xml:space="preserve">В рамках данной программы ведется строительство объекта "Объездная автомобильная дорога к дачным кооперативам "Черёмушки", "Север-1, "Север-2" в обход гидротехнических сооружений ГРЭС-1 и ГРЭС-2 (1 этап. Автодорога от Восточной объездной дороги до СНТ №49 "Черемушки". ПК0+00-ПК54+08,16)". Работы выполняются в соответствии с заключенным муниципальным контрактом №31/2015 от 14.09.2015г. с АО «АВТОДОРСТРОЙ»    (протокол №ОК1055(2) от 28.08.2015г), сумма 586 738,64056   тыс. руб.                                                                                                    
 В отчетном периоде выполнялись работы по дорожной одежде, укреплению откосов, земляному полотну, искусственные сооружения.
 Готовность объекта - 85,7 %. 
МКУ «УКС» не может завершить строительство съезда к СНТ №49 «Черемушки» и исполнить в полном объеме условия муниципального контракта, так как Филиал «Сургутская ГРЭС-2» ПАО «Юнипро» письмом от 01.08.2016 №05079/Су  потребовал остановить работы по строительству съезда к СНТ №49 «Черемушки» пояснив, что Ростехнадзором были установлены и утверждены охранные зоны объектов по производству электрической энергии и указанный съезд попадает в охранную зону гидротехнического сооружения. В настоящее время выполняются работы по корректировке ПСД , в части исключения съезда, с целью ввода объекта в эксплуатацию. Планируется заключение соглашения о расторжение контракта   под факт исполнения.  Ориентировочный ввод объекта в эксплуатацию - декабрь 2016 года (с учетом своевременного внесения изменений в проектно-сметную и иную документации).                
</t>
      </is>
    </oc>
    <nc r="P174" t="inlineStr">
      <is>
        <t xml:space="preserve">В рамках данной программы ведется строительство объекта "Объездная автомобильная дорога к дачным кооперативам "Черёмушки", "Север-1, "Север-2" в обход гидротехнических сооружений ГРЭС-1 и ГРЭС-2 (1 этап. Автодорога от Восточной объездной дороги до СНТ №49 "Черемушки". ПК0+00-ПК54+08,16)". Работы выполняются в соответствии с заключенным муниципальным контрактом №31/2015 от 14.09.2015г. с АО «АВТОДОРСТРОЙ»    (протокол №ОК1055(2) от 28.08.2015г), сумма 586 738,6  тыс. руб.                                                                                                    
 В отчетном периоде выполнялись работы по дорожной одежде, укреплению откосов, земляному полотну, искусственные сооружения.
 Готовность объекта - 85,7 %. 
С целью ввода объекта в эксплуатацию в настоящее время выполняются работы по корректировке ПСД в части исключения съезда к СНТ №49 «Черемушки» так как Филиал «Сургутская ГРЭС-2» ПАО «Юнипро» письмом от 01.08.2016 №05079/Су  потребовал остановить работы по строительству съезда к СНТ №49 «Черемушки» пояснив, что Ростехнадзором были установлены и утверждены охранные зоны объектов по производству электрической энергии и указанный съезд попадает в охранную зону гидротехнического сооружения. Планируется заключение соглашения о расторжение контракта   под факт исполнения.  Ориентировочный ввод объекта в эксплуатацию - декабрь 2016 года (с учетом своевременного внесения изменений в проектно-сметную и иную документации).                
</t>
      </is>
    </nc>
  </rcc>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9" sId="1">
    <oc r="P181" t="inlineStr">
      <is>
        <r>
          <rPr>
            <u/>
            <sz val="20"/>
            <color theme="1"/>
            <rFont val="Times New Roman"/>
            <family val="1"/>
            <charset val="204"/>
          </rPr>
          <t>ДГХ:</t>
        </r>
        <r>
          <rPr>
            <sz val="20"/>
            <color theme="1"/>
            <rFont val="Times New Roman"/>
            <family val="2"/>
            <charset val="204"/>
          </rPr>
          <t xml:space="preserve"> Ожидаемое неисполнение ожидается по мероприятию "Развитие общественной инфраструктуры и реализация приоритетных направлений развития" в связи со сложившейся экономией по результатам проведения конкурсных процедур на выполнение работ по строительству объекта "Новое кладбище "Чернореченское-2" в г. Сургуте I пусковой комплекс 2 этап строительства". Экономия в размере 238,37 тыс.руб. планируется к снятию на очередном заседании Думы города.                                                                                                                                                                             
</t>
        </r>
        <r>
          <rPr>
            <u/>
            <sz val="20"/>
            <color theme="1"/>
            <rFont val="Times New Roman"/>
            <family val="1"/>
            <charset val="204"/>
          </rPr>
          <t xml:space="preserve">УПиЭ: </t>
        </r>
        <r>
          <rPr>
            <sz val="20"/>
            <color theme="1"/>
            <rFont val="Times New Roman"/>
            <family val="1"/>
            <charset val="204"/>
          </rPr>
          <t>Ожидаемое неисполнение ожидается по мероприятию "Развитие общественной инфраструктуры и реализация приоритетных направлений развития" в связи со сложившейся экономией по результатам проведения конкурсных процедур на выполнение работ по строительству объекта "Сквер в 5 "А" мкр"( 211,71тыс.руб.- средства местного бюджета)
ДО,</t>
        </r>
        <r>
          <rPr>
            <u/>
            <sz val="20"/>
            <color theme="1"/>
            <rFont val="Times New Roman"/>
            <family val="1"/>
            <charset val="204"/>
          </rPr>
          <t>УБУиО(ДК):</t>
        </r>
        <r>
          <rPr>
            <sz val="20"/>
            <color theme="1"/>
            <rFont val="Times New Roman"/>
            <family val="1"/>
            <charset val="204"/>
          </rPr>
          <t xml:space="preserve">
Заключено соглашение о предоставлении субсидии из бюджета ХМАО-Югры на софинансирование расходных обязательств на повышение оплаты труда педагогических работников муниципальных образовательных организаций дополнительного образования детей. Реализация программы  осуществляется в плановом режиме.  Бюджетные ассигнования будут использованы в полном объеме до конца 2016 года.
</t>
        </r>
        <r>
          <rPr>
            <u/>
            <sz val="20"/>
            <color theme="1"/>
            <rFont val="Times New Roman"/>
            <family val="1"/>
            <charset val="204"/>
          </rPr>
          <t/>
        </r>
      </is>
    </oc>
    <nc r="P181" t="inlineStr">
      <is>
        <r>
          <rPr>
            <u/>
            <sz val="20"/>
            <color theme="1"/>
            <rFont val="Times New Roman"/>
            <family val="1"/>
            <charset val="204"/>
          </rPr>
          <t>ДГХ:</t>
        </r>
        <r>
          <rPr>
            <sz val="20"/>
            <color theme="1"/>
            <rFont val="Times New Roman"/>
            <family val="2"/>
            <charset val="204"/>
          </rPr>
          <t xml:space="preserve"> Ожидаемое неисполнение ожидается по мероприятию "Развитие общественной инфраструктуры и реализация приоритетных направлений развития" в связи со сложившейся экономией по результатам проведения конкурсных процедур на выполнение работ по строительству объекта "Новое кладбище "Чернореченское-2" в г. Сургуте I пусковой комплекс 2 этап строительства". Экономия в размере 238,37 тыс.руб. планируется к снятию на очередном заседании Думы города.                                                                                                                                                                             
</t>
        </r>
        <r>
          <rPr>
            <u/>
            <sz val="20"/>
            <color theme="1"/>
            <rFont val="Times New Roman"/>
            <family val="1"/>
            <charset val="204"/>
          </rPr>
          <t xml:space="preserve">УПиЭ: </t>
        </r>
        <r>
          <rPr>
            <sz val="20"/>
            <color theme="1"/>
            <rFont val="Times New Roman"/>
            <family val="1"/>
            <charset val="204"/>
          </rPr>
          <t>Ожидаемое неисполнение ожидается по мероприятию "Развитие общественной инфраструктуры и реализация приоритетных направлений развития" в связи со сложившейся экономией по результатам проведения конкурсных процедур на выполнение работ по строительству объекта "Сквер в 5 "А" мкр"( 211,71тыс.руб.- средства местного бюджета)
ДО,</t>
        </r>
        <r>
          <rPr>
            <u/>
            <sz val="20"/>
            <color theme="1"/>
            <rFont val="Times New Roman"/>
            <family val="1"/>
            <charset val="204"/>
          </rPr>
          <t>УБУиО(ДК):</t>
        </r>
        <r>
          <rPr>
            <sz val="20"/>
            <color theme="1"/>
            <rFont val="Times New Roman"/>
            <family val="1"/>
            <charset val="204"/>
          </rPr>
          <t xml:space="preserve">
Заключено соглашение о предоставлении субсидии из бюджета ХМАО-Югры на софинансирование расходных обязательств на повышение оплаты труда педагогических работников муниципальных образовательных организаций дополнительного образования детей. Реализация программы  осуществляется в плановом режиме.  Бюджетные ассигнования будут использованы в полном объеме до конца 2016 года.
</t>
        </r>
        <r>
          <rPr>
            <u/>
            <sz val="20"/>
            <color theme="1"/>
            <rFont val="Times New Roman"/>
            <family val="1"/>
            <charset val="204"/>
          </rPr>
          <t/>
        </r>
      </is>
    </nc>
  </rcc>
  <rcv guid="{45DE1976-7F07-4EB4-8A9C-FB72D060BEFA}" action="delete"/>
  <rdn rId="0" localSheetId="1" customView="1" name="Z_45DE1976_7F07_4EB4_8A9C_FB72D060BEFA_.wvu.PrintArea" hidden="1" oldHidden="1">
    <formula>'на 01.11.2016'!$A$1:$P$191</formula>
    <oldFormula>'на 01.11.2016'!$A$1:$P$191</oldFormula>
  </rdn>
  <rdn rId="0" localSheetId="1" customView="1" name="Z_45DE1976_7F07_4EB4_8A9C_FB72D060BEFA_.wvu.PrintTitles" hidden="1" oldHidden="1">
    <formula>'на 01.11.2016'!$5:$8</formula>
    <oldFormula>'на 01.11.2016'!$5:$8</oldFormula>
  </rdn>
  <rdn rId="0" localSheetId="1" customView="1" name="Z_45DE1976_7F07_4EB4_8A9C_FB72D060BEFA_.wvu.Rows" hidden="1" oldHidden="1">
    <formula>'на 01.11.2016'!$18:$18,'на 01.11.2016'!$20:$20,'на 01.11.2016'!$28:$28,'на 01.11.2016'!$31:$31,'на 01.11.2016'!$35:$35,'на 01.11.2016'!$41:$42,'на 01.11.2016'!$44:$44,'на 01.11.2016'!$48:$48,'на 01.11.2016'!$50:$50,'на 01.11.2016'!$52:$54,'на 01.11.2016'!$59:$60,'на 01.11.2016'!$68:$68,'на 01.11.2016'!$74:$74,'на 01.11.2016'!$79:$80,'на 01.11.2016'!$85:$86,'на 01.11.2016'!$92:$92,'на 01.11.2016'!$98:$98,'на 01.11.2016'!$100:$100,'на 01.11.2016'!$103:$104,'на 01.11.2016'!$109:$110,'на 01.11.2016'!$115:$116,'на 01.11.2016'!$118:$118,'на 01.11.2016'!$120:$122,'на 01.11.2016'!$125:$128,'на 01.11.2016'!$132:$134,'на 01.11.2016'!$137:$140,'на 01.11.2016'!$154:$154,'на 01.11.2016'!$156:$160,'на 01.11.2016'!$162:$166,'на 01.11.2016'!$172:$172,'на 01.11.2016'!$175:$175,'на 01.11.2016'!$179:$179,'на 01.11.2016'!$182:$182,'на 01.11.2016'!$185:$186</formula>
    <oldFormula>'на 01.11.2016'!$18:$18,'на 01.11.2016'!$20:$20,'на 01.11.2016'!$28:$28,'на 01.11.2016'!$31:$31,'на 01.11.2016'!$35:$35,'на 01.11.2016'!$41:$42,'на 01.11.2016'!$44:$44,'на 01.11.2016'!$48:$48,'на 01.11.2016'!$50:$50,'на 01.11.2016'!$52:$54,'на 01.11.2016'!$59:$60,'на 01.11.2016'!$68:$68,'на 01.11.2016'!$74:$74,'на 01.11.2016'!$79:$80,'на 01.11.2016'!$85:$86,'на 01.11.2016'!$92:$92,'на 01.11.2016'!$98:$98,'на 01.11.2016'!$100:$100,'на 01.11.2016'!$103:$104,'на 01.11.2016'!$109:$110,'на 01.11.2016'!$115:$116,'на 01.11.2016'!$118:$118,'на 01.11.2016'!$120:$122,'на 01.11.2016'!$125:$128,'на 01.11.2016'!$132:$134,'на 01.11.2016'!$137:$140,'на 01.11.2016'!$154:$154,'на 01.11.2016'!$156:$160,'на 01.11.2016'!$162:$166,'на 01.11.2016'!$172:$172,'на 01.11.2016'!$175:$175,'на 01.11.2016'!$179:$179</oldFormula>
  </rdn>
  <rdn rId="0" localSheetId="1" customView="1" name="Z_45DE1976_7F07_4EB4_8A9C_FB72D060BEFA_.wvu.Cols" hidden="1" oldHidden="1">
    <formula>'на 01.11.2016'!$C:$E,'на 01.11.2016'!$M:$N</formula>
    <oldFormula>'на 01.11.2016'!$C:$E,'на 01.11.2016'!$M:$N</oldFormula>
  </rdn>
  <rdn rId="0" localSheetId="1" customView="1" name="Z_45DE1976_7F07_4EB4_8A9C_FB72D060BEFA_.wvu.FilterData" hidden="1" oldHidden="1">
    <formula>'на 01.11.2016'!$A$7:$P$398</formula>
    <oldFormula>'на 01.11.2016'!$A$7:$P$398</oldFormula>
  </rdn>
  <rcv guid="{45DE1976-7F07-4EB4-8A9C-FB72D060BEFA}" action="add"/>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5" sId="1">
    <oc r="P181" t="inlineStr">
      <is>
        <r>
          <rPr>
            <u/>
            <sz val="20"/>
            <color theme="1"/>
            <rFont val="Times New Roman"/>
            <family val="1"/>
            <charset val="204"/>
          </rPr>
          <t>ДГХ:</t>
        </r>
        <r>
          <rPr>
            <sz val="20"/>
            <color theme="1"/>
            <rFont val="Times New Roman"/>
            <family val="2"/>
            <charset val="204"/>
          </rPr>
          <t xml:space="preserve"> Ожидаемое неисполнение ожидается по мероприятию "Развитие общественной инфраструктуры и реализация приоритетных направлений развития" в связи со сложившейся экономией по результатам проведения конкурсных процедур на выполнение работ по строительству объекта "Новое кладбище "Чернореченское-2" в г. Сургуте I пусковой комплекс 2 этап строительства". Экономия в размере 238,37 тыс.руб. планируется к снятию на очередном заседании Думы города.                                                                                                                                                                             
</t>
        </r>
        <r>
          <rPr>
            <u/>
            <sz val="20"/>
            <color theme="1"/>
            <rFont val="Times New Roman"/>
            <family val="1"/>
            <charset val="204"/>
          </rPr>
          <t xml:space="preserve">УПиЭ: </t>
        </r>
        <r>
          <rPr>
            <sz val="20"/>
            <color theme="1"/>
            <rFont val="Times New Roman"/>
            <family val="1"/>
            <charset val="204"/>
          </rPr>
          <t>Ожидаемое неисполнение ожидается по мероприятию "Развитие общественной инфраструктуры и реализация приоритетных направлений развития" в связи со сложившейся экономией по результатам проведения конкурсных процедур на выполнение работ по строительству объекта "Сквер в 5 "А" мкр"( 211,71тыс.руб.- средства местного бюджета)
ДО,</t>
        </r>
        <r>
          <rPr>
            <u/>
            <sz val="20"/>
            <color theme="1"/>
            <rFont val="Times New Roman"/>
            <family val="1"/>
            <charset val="204"/>
          </rPr>
          <t>УБУиО(ДК):</t>
        </r>
        <r>
          <rPr>
            <sz val="20"/>
            <color theme="1"/>
            <rFont val="Times New Roman"/>
            <family val="1"/>
            <charset val="204"/>
          </rPr>
          <t xml:space="preserve">
Заключено соглашение о предоставлении субсидии из бюджета ХМАО-Югры на софинансирование расходных обязательств на повышение оплаты труда педагогических работников муниципальных образовательных организаций дополнительного образования детей. Реализация программы  осуществляется в плановом режиме.  Бюджетные ассигнования будут использованы в полном объеме до конца 2016 года.
</t>
        </r>
        <r>
          <rPr>
            <u/>
            <sz val="20"/>
            <color theme="1"/>
            <rFont val="Times New Roman"/>
            <family val="1"/>
            <charset val="204"/>
          </rPr>
          <t/>
        </r>
      </is>
    </oc>
    <nc r="P181" t="inlineStr">
      <is>
        <r>
          <rPr>
            <u/>
            <sz val="20"/>
            <color theme="1"/>
            <rFont val="Times New Roman"/>
            <family val="1"/>
            <charset val="204"/>
          </rPr>
          <t>ДГХ:</t>
        </r>
        <r>
          <rPr>
            <sz val="20"/>
            <color theme="1"/>
            <rFont val="Times New Roman"/>
            <family val="2"/>
            <charset val="204"/>
          </rPr>
          <t xml:space="preserve"> В рамках реализации  мероприятия "Развитие общественной инфраструктуры и реализация приоритетных направлений развития" ожидается остаток средств в размере  238,37 тыс.руб. в связи со сложившейся экономией по результатам проведения конкурсных процедур на выполнение работ по строительству объекта "Новое кладбище "Чернореченское-2" в г. Сургуте I пусковой комплекс 2 этап строительства". </t>
        </r>
        <r>
          <rPr>
            <sz val="20"/>
            <color rgb="FFC00000"/>
            <rFont val="Times New Roman"/>
            <family val="1"/>
            <charset val="204"/>
          </rPr>
          <t xml:space="preserve">                                                                                                                </t>
        </r>
        <r>
          <rPr>
            <sz val="20"/>
            <color theme="1"/>
            <rFont val="Times New Roman"/>
            <family val="2"/>
            <charset val="204"/>
          </rPr>
          <t xml:space="preserve">                              
</t>
        </r>
        <r>
          <rPr>
            <u/>
            <sz val="20"/>
            <color theme="1"/>
            <rFont val="Times New Roman"/>
            <family val="1"/>
            <charset val="204"/>
          </rPr>
          <t xml:space="preserve">УПиЭ:  </t>
        </r>
        <r>
          <rPr>
            <sz val="20"/>
            <color theme="1"/>
            <rFont val="Times New Roman"/>
            <family val="1"/>
            <charset val="204"/>
          </rPr>
          <t>В рамках реализации мероприятия "Развитие общественной инфраструктуры и реализация приоритетных направлений развития" ожидается остаток средств в размере 211,71 тыс. рублей  в связи со сложившейся экономией по результатам проведения конкурсных процедур на выполнение работ по строительству объекта "Сквер в 5 "А" мкр"
ДО,</t>
        </r>
        <r>
          <rPr>
            <u/>
            <sz val="20"/>
            <color theme="1"/>
            <rFont val="Times New Roman"/>
            <family val="1"/>
            <charset val="204"/>
          </rPr>
          <t>УБУиО(ДК):</t>
        </r>
        <r>
          <rPr>
            <sz val="20"/>
            <color theme="1"/>
            <rFont val="Times New Roman"/>
            <family val="1"/>
            <charset val="204"/>
          </rPr>
          <t xml:space="preserve">
Заключено соглашение о предоставлении субсидии из бюджета ХМАО-Югры на софинансирование расходных обязательств на повышение оплаты труда педагогических работников муниципальных образовательных организаций дополнительного образования детей. Реализация программы  осуществляется в плановом режиме.  Бюджетные ассигнования будут использованы в полном объеме до конца 2016 года.
</t>
        </r>
        <r>
          <rPr>
            <u/>
            <sz val="20"/>
            <color theme="1"/>
            <rFont val="Times New Roman"/>
            <family val="1"/>
            <charset val="204"/>
          </rPr>
          <t/>
        </r>
      </is>
    </nc>
  </rcc>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8" sId="1">
    <oc r="I21">
      <f>H21/G21</f>
    </oc>
    <nc r="I21">
      <f>(H21/G21)*100</f>
    </nc>
  </rcc>
  <rcc rId="679" sId="1">
    <oc r="K21">
      <f>J21/G21</f>
    </oc>
    <nc r="K21">
      <f>(J21/G21)*100</f>
    </nc>
  </rcc>
  <rcv guid="{67ADFAE6-A9AF-44D7-8539-93CD0F6B7849}" action="delete"/>
  <rdn rId="0" localSheetId="1" customView="1" name="Z_67ADFAE6_A9AF_44D7_8539_93CD0F6B7849_.wvu.PrintArea" hidden="1" oldHidden="1">
    <formula>'на 01.11.2016'!$A$1:$P$200</formula>
    <oldFormula>'на 01.11.2016'!$A$1:$P$200</oldFormula>
  </rdn>
  <rdn rId="0" localSheetId="1" customView="1" name="Z_67ADFAE6_A9AF_44D7_8539_93CD0F6B7849_.wvu.PrintTitles" hidden="1" oldHidden="1">
    <formula>'на 01.11.2016'!$5:$8</formula>
    <oldFormula>'на 01.11.2016'!$5:$8</oldFormula>
  </rdn>
  <rdn rId="0" localSheetId="1" customView="1" name="Z_67ADFAE6_A9AF_44D7_8539_93CD0F6B7849_.wvu.Cols" hidden="1" oldHidden="1">
    <formula>'на 01.11.2016'!$C:$E,'на 01.11.2016'!$M:$N</formula>
    <oldFormula>'на 01.11.2016'!$C:$E,'на 01.11.2016'!$M:$N</oldFormula>
  </rdn>
  <rdn rId="0" localSheetId="1" customView="1" name="Z_67ADFAE6_A9AF_44D7_8539_93CD0F6B7849_.wvu.FilterData" hidden="1" oldHidden="1">
    <formula>'на 01.11.2016'!$A$7:$P$398</formula>
    <oldFormula>'на 01.11.2016'!$A$7:$P$398</oldFormula>
  </rdn>
  <rcv guid="{67ADFAE6-A9AF-44D7-8539-93CD0F6B7849}"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 sId="1">
    <oc r="L154">
      <f>15988.4+3952.8+1100+1952.11</f>
    </oc>
    <nc r="L154">
      <f>14432.29+4756.8+1100+1952.11</f>
    </nc>
  </rcc>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4" sId="1" odxf="1" dxf="1">
    <nc r="I181">
      <f>H181/G181*100</f>
    </nc>
    <odxf>
      <numFmt numFmtId="13" formatCode="0%"/>
    </odxf>
    <ndxf>
      <numFmt numFmtId="4" formatCode="#,##0.00"/>
    </ndxf>
  </rcc>
  <rcc rId="685" sId="1" odxf="1" dxf="1">
    <nc r="K181">
      <f>J181/G181*100</f>
    </nc>
    <odxf>
      <numFmt numFmtId="13" formatCode="0%"/>
    </odxf>
    <ndxf>
      <numFmt numFmtId="4" formatCode="#,##0.00"/>
    </ndxf>
  </rcc>
  <rcv guid="{67ADFAE6-A9AF-44D7-8539-93CD0F6B7849}" action="delete"/>
  <rdn rId="0" localSheetId="1" customView="1" name="Z_67ADFAE6_A9AF_44D7_8539_93CD0F6B7849_.wvu.PrintArea" hidden="1" oldHidden="1">
    <formula>'на 01.11.2016'!$A$1:$P$200</formula>
    <oldFormula>'на 01.11.2016'!$A$1:$P$200</oldFormula>
  </rdn>
  <rdn rId="0" localSheetId="1" customView="1" name="Z_67ADFAE6_A9AF_44D7_8539_93CD0F6B7849_.wvu.PrintTitles" hidden="1" oldHidden="1">
    <formula>'на 01.11.2016'!$5:$8</formula>
    <oldFormula>'на 01.11.2016'!$5:$8</oldFormula>
  </rdn>
  <rdn rId="0" localSheetId="1" customView="1" name="Z_67ADFAE6_A9AF_44D7_8539_93CD0F6B7849_.wvu.Cols" hidden="1" oldHidden="1">
    <formula>'на 01.11.2016'!$C:$E,'на 01.11.2016'!$M:$N</formula>
    <oldFormula>'на 01.11.2016'!$C:$E,'на 01.11.2016'!$M:$N</oldFormula>
  </rdn>
  <rdn rId="0" localSheetId="1" customView="1" name="Z_67ADFAE6_A9AF_44D7_8539_93CD0F6B7849_.wvu.FilterData" hidden="1" oldHidden="1">
    <formula>'на 01.11.2016'!$A$7:$P$398</formula>
    <oldFormula>'на 01.11.2016'!$A$7:$P$398</oldFormula>
  </rdn>
  <rcv guid="{67ADFAE6-A9AF-44D7-8539-93CD0F6B7849}" action="add"/>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01.11.2016'!$A$1:$P$200</formula>
    <oldFormula>'на 01.11.2016'!$A$1:$P$200</oldFormula>
  </rdn>
  <rdn rId="0" localSheetId="1" customView="1" name="Z_67ADFAE6_A9AF_44D7_8539_93CD0F6B7849_.wvu.PrintTitles" hidden="1" oldHidden="1">
    <formula>'на 01.11.2016'!$5:$8</formula>
    <oldFormula>'на 01.11.2016'!$5:$8</oldFormula>
  </rdn>
  <rdn rId="0" localSheetId="1" customView="1" name="Z_67ADFAE6_A9AF_44D7_8539_93CD0F6B7849_.wvu.Cols" hidden="1" oldHidden="1">
    <formula>'на 01.11.2016'!$C:$E,'на 01.11.2016'!$M:$N</formula>
    <oldFormula>'на 01.11.2016'!$C:$E,'на 01.11.2016'!$M:$N</oldFormula>
  </rdn>
  <rdn rId="0" localSheetId="1" customView="1" name="Z_67ADFAE6_A9AF_44D7_8539_93CD0F6B7849_.wvu.FilterData" hidden="1" oldHidden="1">
    <formula>'на 01.11.2016'!$A$7:$P$398</formula>
    <oldFormula>'на 01.11.2016'!$A$7:$P$398</oldFormula>
  </rdn>
  <rcv guid="{67ADFAE6-A9AF-44D7-8539-93CD0F6B7849}" action="add"/>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0A3CD9B-2436-40D7-91DB-589A95FBBF00}" action="delete"/>
  <rdn rId="0" localSheetId="1" customView="1" name="Z_A0A3CD9B_2436_40D7_91DB_589A95FBBF00_.wvu.PrintArea" hidden="1" oldHidden="1">
    <formula>'на 01.11.2016'!$A$1:$P$200</formula>
    <oldFormula>'на 01.11.2016'!$A$1:$P$200</oldFormula>
  </rdn>
  <rdn rId="0" localSheetId="1" customView="1" name="Z_A0A3CD9B_2436_40D7_91DB_589A95FBBF00_.wvu.PrintTitles" hidden="1" oldHidden="1">
    <formula>'на 01.11.2016'!$5:$8</formula>
    <oldFormula>'на 01.11.2016'!$5:$8</oldFormula>
  </rdn>
  <rdn rId="0" localSheetId="1" customView="1" name="Z_A0A3CD9B_2436_40D7_91DB_589A95FBBF00_.wvu.Cols" hidden="1" oldHidden="1">
    <formula>'на 01.11.2016'!$C:$E,'на 01.11.2016'!$M:$N</formula>
    <oldFormula>'на 01.11.2016'!$C:$E,'на 01.11.2016'!$M:$N</oldFormula>
  </rdn>
  <rdn rId="0" localSheetId="1" customView="1" name="Z_A0A3CD9B_2436_40D7_91DB_589A95FBBF00_.wvu.FilterData" hidden="1" oldHidden="1">
    <formula>'на 01.11.2016'!$A$7:$P$398</formula>
    <oldFormula>'на 01.11.2016'!$A$7:$P$398</oldFormula>
  </rdn>
  <rcv guid="{A0A3CD9B-2436-40D7-91DB-589A95FBBF00}" action="add"/>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0A3CD9B-2436-40D7-91DB-589A95FBBF00}" action="delete"/>
  <rdn rId="0" localSheetId="1" customView="1" name="Z_A0A3CD9B_2436_40D7_91DB_589A95FBBF00_.wvu.PrintArea" hidden="1" oldHidden="1">
    <formula>'на 01.11.2016'!$A$1:$P$200</formula>
    <oldFormula>'на 01.11.2016'!$A$1:$P$200</oldFormula>
  </rdn>
  <rdn rId="0" localSheetId="1" customView="1" name="Z_A0A3CD9B_2436_40D7_91DB_589A95FBBF00_.wvu.PrintTitles" hidden="1" oldHidden="1">
    <formula>'на 01.11.2016'!$5:$8</formula>
    <oldFormula>'на 01.11.2016'!$5:$8</oldFormula>
  </rdn>
  <rdn rId="0" localSheetId="1" customView="1" name="Z_A0A3CD9B_2436_40D7_91DB_589A95FBBF00_.wvu.Cols" hidden="1" oldHidden="1">
    <formula>'на 01.11.2016'!$C:$E,'на 01.11.2016'!$M:$N</formula>
    <oldFormula>'на 01.11.2016'!$C:$E,'на 01.11.2016'!$M:$N</oldFormula>
  </rdn>
  <rdn rId="0" localSheetId="1" customView="1" name="Z_A0A3CD9B_2436_40D7_91DB_589A95FBBF00_.wvu.FilterData" hidden="1" oldHidden="1">
    <formula>'на 01.11.2016'!$A$7:$P$398</formula>
    <oldFormula>'на 01.11.2016'!$A$7:$P$398</oldFormula>
  </rdn>
  <rcv guid="{A0A3CD9B-2436-40D7-91DB-589A95FBBF00}"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O151:O157">
    <dxf>
      <fill>
        <patternFill patternType="none">
          <bgColor auto="1"/>
        </patternFill>
      </fill>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0CB1D964-53E0-4A34-BFD3-A42BF8090CF0}" name="kaa" id="-871217099" dateTime="2016-11-03T16:12:43"/>
  <userInfo guid="{07CDFC05-E9F1-4B3E-A650-4868BDF249E6}" name="perevoschikova_av" id="-670048026" dateTime="2016-11-07T10:42:56"/>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comments" Target="../comments1.xml"/><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vmlDrawing" Target="../drawings/vmlDrawing1.vml"/><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outlinePr showOutlineSymbols="0"/>
    <pageSetUpPr fitToPage="1"/>
  </sheetPr>
  <dimension ref="A1:S413"/>
  <sheetViews>
    <sheetView showZeros="0" tabSelected="1" showOutlineSymbols="0" view="pageBreakPreview" zoomScale="40" zoomScaleNormal="50" zoomScaleSheetLayoutView="20" workbookViewId="0">
      <selection activeCell="K9" sqref="K9"/>
    </sheetView>
  </sheetViews>
  <sheetFormatPr defaultRowHeight="26.25" outlineLevelRow="1" outlineLevelCol="2" x14ac:dyDescent="0.4"/>
  <cols>
    <col min="1" max="1" width="16" style="35" customWidth="1"/>
    <col min="2" max="2" width="116.625" style="65" customWidth="1"/>
    <col min="3" max="3" width="25.25" style="6" hidden="1" customWidth="1"/>
    <col min="4" max="4" width="22.5" style="6" hidden="1" customWidth="1"/>
    <col min="5" max="5" width="24.125" style="6" hidden="1" customWidth="1"/>
    <col min="6" max="6" width="26.375" style="36" customWidth="1"/>
    <col min="7" max="7" width="25.125" style="36" customWidth="1"/>
    <col min="8" max="8" width="22.625" style="37" customWidth="1" outlineLevel="2"/>
    <col min="9" max="9" width="19.75" style="38" customWidth="1" outlineLevel="2"/>
    <col min="10" max="10" width="24.25" style="36" customWidth="1" outlineLevel="2"/>
    <col min="11" max="11" width="26.125" style="38" customWidth="1" outlineLevel="2"/>
    <col min="12" max="12" width="26.625" style="38" customWidth="1" outlineLevel="2"/>
    <col min="13" max="14" width="23.75" style="38" hidden="1" customWidth="1" outlineLevel="2"/>
    <col min="15" max="15" width="23.75" style="38" customWidth="1" outlineLevel="2"/>
    <col min="16" max="16" width="163.25" style="65" customWidth="1"/>
    <col min="17" max="18" width="21.5" style="139" customWidth="1"/>
    <col min="19" max="19" width="13.375" style="6" customWidth="1"/>
    <col min="20" max="72" width="9" style="6" customWidth="1"/>
    <col min="73" max="16384" width="9" style="6"/>
  </cols>
  <sheetData>
    <row r="1" spans="1:19" ht="30.75" x14ac:dyDescent="0.45">
      <c r="A1" s="1"/>
      <c r="B1" s="92"/>
      <c r="C1" s="2"/>
      <c r="D1" s="2"/>
      <c r="E1" s="2"/>
      <c r="F1" s="3"/>
      <c r="G1" s="3"/>
      <c r="H1" s="4"/>
      <c r="I1" s="5"/>
      <c r="J1" s="3"/>
      <c r="K1" s="5"/>
      <c r="L1" s="5"/>
      <c r="M1" s="5"/>
      <c r="N1" s="5"/>
      <c r="O1" s="5"/>
      <c r="P1" s="64"/>
    </row>
    <row r="2" spans="1:19" ht="30.75" x14ac:dyDescent="0.45">
      <c r="A2" s="1"/>
      <c r="B2" s="92"/>
      <c r="C2" s="2"/>
      <c r="D2" s="2"/>
      <c r="E2" s="2"/>
      <c r="F2" s="3"/>
      <c r="G2" s="3"/>
      <c r="H2" s="4"/>
      <c r="I2" s="5"/>
      <c r="J2" s="3"/>
      <c r="K2" s="5"/>
      <c r="L2" s="5"/>
      <c r="M2" s="5"/>
      <c r="N2" s="5"/>
      <c r="O2" s="5"/>
      <c r="P2" s="64"/>
    </row>
    <row r="3" spans="1:19" ht="73.5" customHeight="1" x14ac:dyDescent="0.4">
      <c r="A3" s="177" t="s">
        <v>109</v>
      </c>
      <c r="B3" s="177"/>
      <c r="C3" s="177"/>
      <c r="D3" s="177"/>
      <c r="E3" s="177"/>
      <c r="F3" s="177"/>
      <c r="G3" s="177"/>
      <c r="H3" s="177"/>
      <c r="I3" s="177"/>
      <c r="J3" s="177"/>
      <c r="K3" s="177"/>
      <c r="L3" s="177"/>
      <c r="M3" s="177"/>
      <c r="N3" s="177"/>
      <c r="O3" s="177"/>
      <c r="P3" s="177"/>
    </row>
    <row r="4" spans="1:19" s="2" customFormat="1" ht="41.25" customHeight="1" x14ac:dyDescent="0.4">
      <c r="A4" s="7"/>
      <c r="B4" s="93"/>
      <c r="C4" s="7"/>
      <c r="D4" s="7"/>
      <c r="E4" s="7"/>
      <c r="F4" s="8"/>
      <c r="G4" s="8"/>
      <c r="H4" s="8"/>
      <c r="I4" s="8"/>
      <c r="J4" s="8"/>
      <c r="K4" s="9"/>
      <c r="L4" s="48"/>
      <c r="M4" s="9"/>
      <c r="N4" s="9"/>
      <c r="O4" s="9"/>
      <c r="P4" s="83" t="s">
        <v>36</v>
      </c>
      <c r="Q4" s="140"/>
      <c r="R4" s="140"/>
    </row>
    <row r="5" spans="1:19" s="49" customFormat="1" ht="72.75" customHeight="1" x14ac:dyDescent="0.25">
      <c r="A5" s="179" t="s">
        <v>3</v>
      </c>
      <c r="B5" s="182" t="s">
        <v>8</v>
      </c>
      <c r="C5" s="180" t="s">
        <v>17</v>
      </c>
      <c r="D5" s="180" t="s">
        <v>18</v>
      </c>
      <c r="E5" s="180" t="s">
        <v>19</v>
      </c>
      <c r="F5" s="180" t="s">
        <v>86</v>
      </c>
      <c r="G5" s="180"/>
      <c r="H5" s="187" t="s">
        <v>110</v>
      </c>
      <c r="I5" s="187"/>
      <c r="J5" s="187"/>
      <c r="K5" s="187"/>
      <c r="L5" s="183" t="s">
        <v>44</v>
      </c>
      <c r="M5" s="84"/>
      <c r="N5" s="84"/>
      <c r="O5" s="183" t="s">
        <v>58</v>
      </c>
      <c r="P5" s="184" t="s">
        <v>87</v>
      </c>
      <c r="Q5" s="139"/>
      <c r="R5" s="139"/>
    </row>
    <row r="6" spans="1:19" s="49" customFormat="1" ht="69.75" customHeight="1" x14ac:dyDescent="0.25">
      <c r="A6" s="179"/>
      <c r="B6" s="182"/>
      <c r="C6" s="180"/>
      <c r="D6" s="180"/>
      <c r="E6" s="180"/>
      <c r="F6" s="181" t="s">
        <v>42</v>
      </c>
      <c r="G6" s="180" t="s">
        <v>43</v>
      </c>
      <c r="H6" s="178" t="s">
        <v>7</v>
      </c>
      <c r="I6" s="178"/>
      <c r="J6" s="178" t="s">
        <v>6</v>
      </c>
      <c r="K6" s="178"/>
      <c r="L6" s="183"/>
      <c r="M6" s="84"/>
      <c r="N6" s="84"/>
      <c r="O6" s="183"/>
      <c r="P6" s="185"/>
      <c r="Q6" s="139"/>
      <c r="R6" s="139"/>
    </row>
    <row r="7" spans="1:19" s="49" customFormat="1" ht="69.75" x14ac:dyDescent="0.25">
      <c r="A7" s="179"/>
      <c r="B7" s="182"/>
      <c r="C7" s="180"/>
      <c r="D7" s="180"/>
      <c r="E7" s="180"/>
      <c r="F7" s="181"/>
      <c r="G7" s="180"/>
      <c r="H7" s="85" t="s">
        <v>0</v>
      </c>
      <c r="I7" s="86" t="s">
        <v>12</v>
      </c>
      <c r="J7" s="87" t="s">
        <v>9</v>
      </c>
      <c r="K7" s="86" t="s">
        <v>2</v>
      </c>
      <c r="L7" s="183"/>
      <c r="M7" s="84"/>
      <c r="N7" s="84"/>
      <c r="O7" s="183"/>
      <c r="P7" s="186"/>
      <c r="Q7" s="139"/>
      <c r="R7" s="139"/>
    </row>
    <row r="8" spans="1:19" s="14" customFormat="1" x14ac:dyDescent="0.25">
      <c r="A8" s="10">
        <v>1</v>
      </c>
      <c r="B8" s="10">
        <v>2</v>
      </c>
      <c r="C8" s="11">
        <v>4</v>
      </c>
      <c r="D8" s="11">
        <v>5</v>
      </c>
      <c r="E8" s="11">
        <v>6</v>
      </c>
      <c r="F8" s="11">
        <v>3</v>
      </c>
      <c r="G8" s="11">
        <v>4</v>
      </c>
      <c r="H8" s="12">
        <v>5</v>
      </c>
      <c r="I8" s="11">
        <v>6</v>
      </c>
      <c r="J8" s="11">
        <v>7</v>
      </c>
      <c r="K8" s="13">
        <v>8</v>
      </c>
      <c r="L8" s="13">
        <v>9</v>
      </c>
      <c r="M8" s="11"/>
      <c r="N8" s="11"/>
      <c r="O8" s="11">
        <v>10</v>
      </c>
      <c r="P8" s="13">
        <v>11</v>
      </c>
      <c r="Q8" s="52"/>
      <c r="R8" s="52"/>
    </row>
    <row r="9" spans="1:19" s="50" customFormat="1" ht="87" customHeight="1" x14ac:dyDescent="0.25">
      <c r="A9" s="179"/>
      <c r="B9" s="94" t="s">
        <v>35</v>
      </c>
      <c r="C9" s="16" t="e">
        <f>C10+C11+#REF!+C14</f>
        <v>#REF!</v>
      </c>
      <c r="D9" s="16" t="e">
        <f>D10+D11+#REF!+D14</f>
        <v>#REF!</v>
      </c>
      <c r="E9" s="16" t="e">
        <f>E10+E11+#REF!+#REF!+E14</f>
        <v>#REF!</v>
      </c>
      <c r="F9" s="16">
        <f>SUM(F10:F14)</f>
        <v>12194676.85</v>
      </c>
      <c r="G9" s="16">
        <f t="shared" ref="G9:N9" si="0">SUM(G10:G14)</f>
        <v>13087581.800000001</v>
      </c>
      <c r="H9" s="16">
        <f>SUM(H10:H14)</f>
        <v>9785436.4800000004</v>
      </c>
      <c r="I9" s="16">
        <f>H9/G9*100</f>
        <v>74.77</v>
      </c>
      <c r="J9" s="16">
        <f t="shared" si="0"/>
        <v>9546997.3499999996</v>
      </c>
      <c r="K9" s="16">
        <f>J9/G9*100</f>
        <v>72.95</v>
      </c>
      <c r="L9" s="16">
        <f t="shared" si="0"/>
        <v>12883207.1</v>
      </c>
      <c r="M9" s="16">
        <f t="shared" si="0"/>
        <v>2085620.97</v>
      </c>
      <c r="N9" s="16">
        <f t="shared" si="0"/>
        <v>0</v>
      </c>
      <c r="O9" s="16">
        <f>SUM(O10:O14)</f>
        <v>204374.7</v>
      </c>
      <c r="P9" s="69"/>
      <c r="Q9" s="141">
        <f t="shared" ref="Q9:Q40" si="1">G9-L9</f>
        <v>204374.7</v>
      </c>
      <c r="R9" s="141">
        <f>O15+O21+O29+O36+O37+O43+O49+O55+O61+O62+O63+O141+O148+O155+O161+O167+O173+O174+O180+O181+O187+O188+O189+O190+O191</f>
        <v>204374.7</v>
      </c>
    </row>
    <row r="10" spans="1:19" s="49" customFormat="1" ht="39.75" customHeight="1" x14ac:dyDescent="0.25">
      <c r="A10" s="179"/>
      <c r="B10" s="91" t="s">
        <v>4</v>
      </c>
      <c r="C10" s="16" t="e">
        <f>#REF!+#REF!+#REF!+#REF!+#REF!+#REF!+#REF!+#REF!+#REF!+#REF!+#REF!+#REF!+#REF!+#REF!+#REF!+#REF!+#REF!+#REF!+#REF!+#REF!+#REF!+#REF!</f>
        <v>#REF!</v>
      </c>
      <c r="D10" s="16" t="e">
        <f>#REF!+#REF!+#REF!+#REF!+#REF!+#REF!+#REF!+#REF!+#REF!+#REF!+#REF!+#REF!+#REF!+#REF!+#REF!+#REF!+#REF!+#REF!+#REF!+#REF!+#REF!+#REF!</f>
        <v>#REF!</v>
      </c>
      <c r="E10" s="16" t="e">
        <f>#REF!+#REF!+#REF!+#REF!+#REF!+#REF!+#REF!+#REF!+#REF!+#REF!+#REF!+#REF!+#REF!+#REF!+#REF!+#REF!+#REF!+#REF!+#REF!+#REF!+#REF!+#REF!</f>
        <v>#REF!</v>
      </c>
      <c r="F10" s="16">
        <f t="shared" ref="F10:H14" si="2">F16+F24+F31+F38+F44+F50+F56+F64+F143+F150+F168+F175+F182</f>
        <v>37443.129999999997</v>
      </c>
      <c r="G10" s="16">
        <f t="shared" si="2"/>
        <v>40114.14</v>
      </c>
      <c r="H10" s="16">
        <f t="shared" si="2"/>
        <v>34240.199999999997</v>
      </c>
      <c r="I10" s="16">
        <f t="shared" ref="I10:I14" si="3">H10/G10*100</f>
        <v>85.36</v>
      </c>
      <c r="J10" s="16">
        <f>J16+J24+J31+J38+J44+J50+J56+J64+J143+J150+J168+J175+J182</f>
        <v>27938.37</v>
      </c>
      <c r="K10" s="16">
        <f t="shared" ref="K10:K14" si="4">J10/G10*100</f>
        <v>69.650000000000006</v>
      </c>
      <c r="L10" s="16">
        <f t="shared" ref="L10:O14" si="5">L16+L24+L31+L38+L44+L50+L56+L64+L143+L150+L168+L175+L182</f>
        <v>37415.4</v>
      </c>
      <c r="M10" s="16">
        <f t="shared" si="5"/>
        <v>18542.34</v>
      </c>
      <c r="N10" s="16">
        <f t="shared" si="5"/>
        <v>0</v>
      </c>
      <c r="O10" s="16">
        <f t="shared" si="5"/>
        <v>2698.74</v>
      </c>
      <c r="P10" s="69"/>
      <c r="Q10" s="141">
        <f t="shared" si="1"/>
        <v>2698.74</v>
      </c>
      <c r="R10" s="141">
        <f>O10-Q10</f>
        <v>0</v>
      </c>
      <c r="S10" s="138">
        <f>O10-Q10</f>
        <v>0</v>
      </c>
    </row>
    <row r="11" spans="1:19" s="49" customFormat="1" ht="39.75" customHeight="1" x14ac:dyDescent="0.25">
      <c r="A11" s="179"/>
      <c r="B11" s="91" t="s">
        <v>16</v>
      </c>
      <c r="C11" s="16" t="e">
        <f>C44++C20+#REF!+#REF!+#REF!+#REF!+#REF!+#REF!+#REF!+#REF!+#REF!+#REF!+#REF!+#REF!+#REF!+#REF!+#REF!+#REF!+#REF!+#REF!+#REF!+#REF!</f>
        <v>#REF!</v>
      </c>
      <c r="D11" s="16" t="e">
        <f>D44++D20+#REF!+#REF!+#REF!+#REF!+#REF!+#REF!+#REF!+#REF!+#REF!+#REF!+#REF!+#REF!+#REF!+#REF!+#REF!+#REF!+#REF!+#REF!+#REF!+#REF!</f>
        <v>#REF!</v>
      </c>
      <c r="E11" s="16" t="e">
        <f>E44++E20+#REF!+#REF!+#REF!+#REF!+#REF!+#REF!+#REF!+#REF!+#REF!+#REF!+#REF!+#REF!+#REF!+#REF!+#REF!+#REF!+#REF!+#REF!+#REF!+#REF!</f>
        <v>#REF!</v>
      </c>
      <c r="F11" s="16">
        <f t="shared" si="2"/>
        <v>11628133.66</v>
      </c>
      <c r="G11" s="16">
        <f t="shared" si="2"/>
        <v>12410116.18</v>
      </c>
      <c r="H11" s="16">
        <f t="shared" si="2"/>
        <v>9313414.9800000004</v>
      </c>
      <c r="I11" s="16">
        <f t="shared" si="3"/>
        <v>75.05</v>
      </c>
      <c r="J11" s="16">
        <f>J17+J25+J32+J39+J45+J51+J57+J65+J144+J151+J169+J176+J183</f>
        <v>9081277.6799999997</v>
      </c>
      <c r="K11" s="16">
        <f t="shared" si="4"/>
        <v>73.180000000000007</v>
      </c>
      <c r="L11" s="16">
        <f t="shared" si="5"/>
        <v>12239642.08</v>
      </c>
      <c r="M11" s="16">
        <f t="shared" si="5"/>
        <v>1863978.96</v>
      </c>
      <c r="N11" s="16">
        <f t="shared" si="5"/>
        <v>0</v>
      </c>
      <c r="O11" s="15">
        <f t="shared" si="5"/>
        <v>170474.1</v>
      </c>
      <c r="P11" s="69"/>
      <c r="Q11" s="141">
        <f t="shared" si="1"/>
        <v>170474.1</v>
      </c>
      <c r="R11" s="141">
        <f t="shared" ref="R11:R71" si="6">O11-Q11</f>
        <v>0</v>
      </c>
    </row>
    <row r="12" spans="1:19" s="49" customFormat="1" ht="39.75" customHeight="1" x14ac:dyDescent="0.25">
      <c r="A12" s="179"/>
      <c r="B12" s="91" t="s">
        <v>11</v>
      </c>
      <c r="C12" s="16" t="e">
        <f>#REF!+#REF!+#REF!+#REF!+#REF!+#REF!+#REF!+#REF!+#REF!+#REF!+#REF!+#REF!+#REF!+#REF!+#REF!+#REF!+#REF!+#REF!+C47+#REF!+#REF!+#REF!+#REF!</f>
        <v>#REF!</v>
      </c>
      <c r="D12" s="16" t="e">
        <f>#REF!+#REF!+#REF!+#REF!+#REF!+#REF!+#REF!+#REF!+#REF!+#REF!+#REF!+#REF!+#REF!+#REF!+#REF!+#REF!+#REF!+#REF!+D47+#REF!+#REF!+#REF!+#REF!</f>
        <v>#REF!</v>
      </c>
      <c r="E12" s="16" t="e">
        <f>#REF!+#REF!+#REF!+#REF!+#REF!+#REF!+#REF!+#REF!+#REF!+#REF!+#REF!+#REF!+#REF!+#REF!+#REF!+#REF!+#REF!+#REF!+E47+#REF!+#REF!+#REF!+#REF!</f>
        <v>#REF!</v>
      </c>
      <c r="F12" s="16">
        <f t="shared" si="2"/>
        <v>315414.09999999998</v>
      </c>
      <c r="G12" s="16">
        <f t="shared" si="2"/>
        <v>419825.48</v>
      </c>
      <c r="H12" s="16">
        <f t="shared" si="2"/>
        <v>292588.71000000002</v>
      </c>
      <c r="I12" s="16">
        <f t="shared" si="3"/>
        <v>69.69</v>
      </c>
      <c r="J12" s="16">
        <f>J18+J26+J33+J40+J46+J52+J58+J66+J145+J152+J170+J177+J184</f>
        <v>292588.71000000002</v>
      </c>
      <c r="K12" s="16">
        <f t="shared" si="4"/>
        <v>69.69</v>
      </c>
      <c r="L12" s="16">
        <f t="shared" si="5"/>
        <v>396943.4</v>
      </c>
      <c r="M12" s="16">
        <f t="shared" si="5"/>
        <v>201289.26</v>
      </c>
      <c r="N12" s="16">
        <f t="shared" si="5"/>
        <v>0</v>
      </c>
      <c r="O12" s="16">
        <f t="shared" si="5"/>
        <v>22882.080000000002</v>
      </c>
      <c r="P12" s="69"/>
      <c r="Q12" s="141">
        <f t="shared" si="1"/>
        <v>22882.080000000002</v>
      </c>
      <c r="R12" s="141">
        <f t="shared" si="6"/>
        <v>0</v>
      </c>
    </row>
    <row r="13" spans="1:19" s="49" customFormat="1" ht="39.75" customHeight="1" x14ac:dyDescent="0.25">
      <c r="A13" s="179"/>
      <c r="B13" s="91" t="s">
        <v>13</v>
      </c>
      <c r="C13" s="16" t="e">
        <f>#REF!+#REF!+#REF!+#REF!+#REF!+#REF!+#REF!+#REF!+#REF!+#REF!+#REF!+#REF!+#REF!+#REF!+#REF!+#REF!+#REF!+#REF!+C48+#REF!+#REF!+#REF!+#REF!</f>
        <v>#REF!</v>
      </c>
      <c r="D13" s="16" t="e">
        <f>#REF!+#REF!+#REF!+#REF!+#REF!+#REF!+#REF!+#REF!+#REF!+#REF!+#REF!+#REF!+#REF!+#REF!+#REF!+#REF!+#REF!+#REF!+D48+#REF!+#REF!+#REF!+#REF!</f>
        <v>#REF!</v>
      </c>
      <c r="E13" s="16" t="e">
        <f>#REF!+#REF!+#REF!+#REF!+#REF!+#REF!+#REF!+#REF!+#REF!+#REF!+#REF!+#REF!+#REF!+#REF!+#REF!+#REF!+#REF!+#REF!+E48+#REF!+#REF!+#REF!+#REF!</f>
        <v>#REF!</v>
      </c>
      <c r="F13" s="16">
        <f t="shared" si="2"/>
        <v>101961.87</v>
      </c>
      <c r="G13" s="16">
        <f t="shared" si="2"/>
        <v>105801.91</v>
      </c>
      <c r="H13" s="16">
        <f t="shared" si="2"/>
        <v>68729.61</v>
      </c>
      <c r="I13" s="16">
        <f t="shared" si="3"/>
        <v>64.959999999999994</v>
      </c>
      <c r="J13" s="16">
        <f>J19+J27+J34+J41+J47+J53+J59+J67+J146+J153+J171+J178+J185</f>
        <v>68729.61</v>
      </c>
      <c r="K13" s="16">
        <f t="shared" si="4"/>
        <v>64.959999999999994</v>
      </c>
      <c r="L13" s="16">
        <f t="shared" si="5"/>
        <v>100873.59</v>
      </c>
      <c r="M13" s="16">
        <f t="shared" si="5"/>
        <v>1810.41</v>
      </c>
      <c r="N13" s="16">
        <f t="shared" si="5"/>
        <v>0</v>
      </c>
      <c r="O13" s="16">
        <f t="shared" si="5"/>
        <v>4928.32</v>
      </c>
      <c r="P13" s="69"/>
      <c r="Q13" s="141">
        <f t="shared" si="1"/>
        <v>4928.32</v>
      </c>
      <c r="R13" s="141">
        <f t="shared" si="6"/>
        <v>0</v>
      </c>
    </row>
    <row r="14" spans="1:19" s="49" customFormat="1" ht="39.75" customHeight="1" x14ac:dyDescent="0.25">
      <c r="A14" s="179"/>
      <c r="B14" s="91" t="s">
        <v>5</v>
      </c>
      <c r="C14" s="16" t="e">
        <f>#REF!+#REF!+#REF!+#REF!+#REF!+#REF!+#REF!+#REF!+#REF!+#REF!+#REF!+#REF!+#REF!+#REF!+#REF!+#REF!+#REF!+#REF!+#REF!+#REF!+#REF!</f>
        <v>#REF!</v>
      </c>
      <c r="D14" s="16" t="e">
        <f>#REF!+#REF!+#REF!+#REF!+#REF!+#REF!+#REF!+#REF!+#REF!+#REF!+#REF!+#REF!+#REF!+#REF!+#REF!+#REF!+#REF!+#REF!+#REF!+#REF!+#REF!</f>
        <v>#REF!</v>
      </c>
      <c r="E14" s="16" t="e">
        <f>#REF!+#REF!+#REF!+#REF!+#REF!+#REF!+#REF!+#REF!+#REF!+#REF!+#REF!+#REF!+#REF!+#REF!+#REF!+#REF!+#REF!+#REF!+#REF!+#REF!+#REF!</f>
        <v>#REF!</v>
      </c>
      <c r="F14" s="16">
        <f t="shared" si="2"/>
        <v>111724.09</v>
      </c>
      <c r="G14" s="16">
        <f t="shared" si="2"/>
        <v>111724.09</v>
      </c>
      <c r="H14" s="16">
        <f t="shared" si="2"/>
        <v>76462.98</v>
      </c>
      <c r="I14" s="16">
        <f t="shared" si="3"/>
        <v>68.44</v>
      </c>
      <c r="J14" s="16">
        <f>J20+J28+J35+J42+J48+J54+J60+J68+J147+J154+J172+J179+J186</f>
        <v>76462.98</v>
      </c>
      <c r="K14" s="16">
        <f t="shared" si="4"/>
        <v>68.44</v>
      </c>
      <c r="L14" s="16">
        <f t="shared" si="5"/>
        <v>108332.63</v>
      </c>
      <c r="M14" s="16">
        <f t="shared" si="5"/>
        <v>0</v>
      </c>
      <c r="N14" s="16">
        <f t="shared" si="5"/>
        <v>0</v>
      </c>
      <c r="O14" s="16">
        <f t="shared" si="5"/>
        <v>3391.46</v>
      </c>
      <c r="P14" s="69"/>
      <c r="Q14" s="141">
        <f t="shared" si="1"/>
        <v>3391.46</v>
      </c>
      <c r="R14" s="141">
        <f t="shared" si="6"/>
        <v>0</v>
      </c>
    </row>
    <row r="15" spans="1:19" s="50" customFormat="1" ht="342.75" customHeight="1" x14ac:dyDescent="0.25">
      <c r="A15" s="170" t="s">
        <v>37</v>
      </c>
      <c r="B15" s="94" t="s">
        <v>95</v>
      </c>
      <c r="C15" s="16" t="e">
        <f>SUM(C20:C20)</f>
        <v>#REF!</v>
      </c>
      <c r="D15" s="16" t="e">
        <f>SUM(D20:D20)</f>
        <v>#REF!</v>
      </c>
      <c r="E15" s="16" t="e">
        <f>SUM(E20:E20)</f>
        <v>#REF!</v>
      </c>
      <c r="F15" s="16">
        <f>F16+F17+F18+F19+F20</f>
        <v>206597.24</v>
      </c>
      <c r="G15" s="16">
        <f t="shared" ref="G15:J15" si="7">G16+G17+G18+G19+G20</f>
        <v>206597.24</v>
      </c>
      <c r="H15" s="16">
        <f t="shared" si="7"/>
        <v>198852.92</v>
      </c>
      <c r="I15" s="18">
        <f>H15/G15</f>
        <v>0.96</v>
      </c>
      <c r="J15" s="16">
        <f t="shared" si="7"/>
        <v>198852.92</v>
      </c>
      <c r="K15" s="43">
        <f>J15/G15</f>
        <v>0.96</v>
      </c>
      <c r="L15" s="16">
        <f t="shared" ref="L15" si="8">L16+L17+L18+L19+L20</f>
        <v>202381.54</v>
      </c>
      <c r="M15" s="16">
        <f t="shared" ref="M15" si="9">M16+M17+M18+M19+M20</f>
        <v>0</v>
      </c>
      <c r="N15" s="16">
        <f t="shared" ref="N15" si="10">N16+N17+N18+N19+N20</f>
        <v>0</v>
      </c>
      <c r="O15" s="16">
        <f t="shared" ref="O15" si="11">O16+O17+O18+O19+O20</f>
        <v>4215.7</v>
      </c>
      <c r="P15" s="188" t="s">
        <v>115</v>
      </c>
      <c r="Q15" s="141">
        <f t="shared" si="1"/>
        <v>4215.7</v>
      </c>
      <c r="R15" s="141">
        <f t="shared" si="6"/>
        <v>0</v>
      </c>
    </row>
    <row r="16" spans="1:19" s="50" customFormat="1" ht="20.25" customHeight="1" x14ac:dyDescent="0.25">
      <c r="A16" s="171"/>
      <c r="B16" s="91" t="s">
        <v>4</v>
      </c>
      <c r="C16" s="16"/>
      <c r="D16" s="16"/>
      <c r="E16" s="16"/>
      <c r="F16" s="39"/>
      <c r="G16" s="39"/>
      <c r="H16" s="39"/>
      <c r="I16" s="40"/>
      <c r="J16" s="39"/>
      <c r="K16" s="40"/>
      <c r="L16" s="39"/>
      <c r="M16" s="40"/>
      <c r="N16" s="40"/>
      <c r="O16" s="39"/>
      <c r="P16" s="188"/>
      <c r="Q16" s="141">
        <f t="shared" si="1"/>
        <v>0</v>
      </c>
      <c r="R16" s="141">
        <f t="shared" si="6"/>
        <v>0</v>
      </c>
    </row>
    <row r="17" spans="1:18" s="50" customFormat="1" ht="45.75" customHeight="1" x14ac:dyDescent="0.25">
      <c r="A17" s="171"/>
      <c r="B17" s="91" t="s">
        <v>16</v>
      </c>
      <c r="C17" s="16"/>
      <c r="D17" s="16"/>
      <c r="E17" s="16"/>
      <c r="F17" s="39">
        <v>162038.70000000001</v>
      </c>
      <c r="G17" s="39">
        <v>162038.70000000001</v>
      </c>
      <c r="H17" s="126">
        <v>154294.38</v>
      </c>
      <c r="I17" s="40">
        <f>H17/G17</f>
        <v>0.95</v>
      </c>
      <c r="J17" s="39">
        <v>154294.38</v>
      </c>
      <c r="K17" s="40">
        <f>J17/G17</f>
        <v>0.95</v>
      </c>
      <c r="L17" s="39">
        <v>157823</v>
      </c>
      <c r="M17" s="40"/>
      <c r="N17" s="40"/>
      <c r="O17" s="39">
        <f>G17-L17</f>
        <v>4215.7</v>
      </c>
      <c r="P17" s="188"/>
      <c r="Q17" s="141">
        <f t="shared" si="1"/>
        <v>4215.7</v>
      </c>
      <c r="R17" s="141">
        <f t="shared" si="6"/>
        <v>0</v>
      </c>
    </row>
    <row r="18" spans="1:18" s="50" customFormat="1" ht="45.75" customHeight="1" x14ac:dyDescent="0.25">
      <c r="A18" s="171"/>
      <c r="B18" s="91" t="s">
        <v>11</v>
      </c>
      <c r="C18" s="16"/>
      <c r="D18" s="16"/>
      <c r="E18" s="16"/>
      <c r="F18" s="39"/>
      <c r="G18" s="39"/>
      <c r="H18" s="39"/>
      <c r="I18" s="40"/>
      <c r="J18" s="39"/>
      <c r="K18" s="40"/>
      <c r="L18" s="39"/>
      <c r="M18" s="40"/>
      <c r="N18" s="40"/>
      <c r="O18" s="39"/>
      <c r="P18" s="188"/>
      <c r="Q18" s="141">
        <f t="shared" si="1"/>
        <v>0</v>
      </c>
      <c r="R18" s="141">
        <f t="shared" si="6"/>
        <v>0</v>
      </c>
    </row>
    <row r="19" spans="1:18" s="50" customFormat="1" ht="46.5" customHeight="1" x14ac:dyDescent="0.25">
      <c r="A19" s="171"/>
      <c r="B19" s="91" t="s">
        <v>13</v>
      </c>
      <c r="C19" s="16"/>
      <c r="D19" s="16"/>
      <c r="E19" s="16"/>
      <c r="F19" s="39">
        <v>44558.54</v>
      </c>
      <c r="G19" s="39">
        <v>44558.54</v>
      </c>
      <c r="H19" s="39">
        <v>44558.54</v>
      </c>
      <c r="I19" s="40">
        <f>H19/G19</f>
        <v>1</v>
      </c>
      <c r="J19" s="39">
        <v>44558.54</v>
      </c>
      <c r="K19" s="40">
        <f>J19/G19</f>
        <v>1</v>
      </c>
      <c r="L19" s="39">
        <v>44558.54</v>
      </c>
      <c r="M19" s="40"/>
      <c r="N19" s="40"/>
      <c r="O19" s="39">
        <f>G19-L19</f>
        <v>0</v>
      </c>
      <c r="P19" s="188"/>
      <c r="Q19" s="141">
        <f t="shared" si="1"/>
        <v>0</v>
      </c>
      <c r="R19" s="141">
        <f t="shared" si="6"/>
        <v>0</v>
      </c>
    </row>
    <row r="20" spans="1:18" s="49" customFormat="1" ht="45.75" customHeight="1" x14ac:dyDescent="0.25">
      <c r="A20" s="172"/>
      <c r="B20" s="91" t="s">
        <v>5</v>
      </c>
      <c r="C20" s="17" t="e">
        <f>#REF!+#REF!+#REF!+#REF!+#REF!+#REF!+#REF!+#REF!+#REF!</f>
        <v>#REF!</v>
      </c>
      <c r="D20" s="17" t="e">
        <f>#REF!+#REF!+#REF!+#REF!+#REF!+#REF!+#REF!+#REF!+#REF!</f>
        <v>#REF!</v>
      </c>
      <c r="E20" s="17" t="e">
        <f>#REF!+#REF!+#REF!+#REF!+#REF!+#REF!+#REF!+#REF!+#REF!</f>
        <v>#REF!</v>
      </c>
      <c r="F20" s="39"/>
      <c r="G20" s="39"/>
      <c r="H20" s="39"/>
      <c r="I20" s="40"/>
      <c r="J20" s="39"/>
      <c r="K20" s="40"/>
      <c r="L20" s="39"/>
      <c r="M20" s="40"/>
      <c r="N20" s="40"/>
      <c r="O20" s="39"/>
      <c r="P20" s="188"/>
      <c r="Q20" s="141">
        <f t="shared" si="1"/>
        <v>0</v>
      </c>
      <c r="R20" s="141">
        <f t="shared" si="6"/>
        <v>0</v>
      </c>
    </row>
    <row r="21" spans="1:18" ht="26.25" customHeight="1" x14ac:dyDescent="0.4">
      <c r="A21" s="170" t="s">
        <v>14</v>
      </c>
      <c r="B21" s="173" t="s">
        <v>106</v>
      </c>
      <c r="C21" s="16" t="e">
        <f>SUM(C26:C28)</f>
        <v>#REF!</v>
      </c>
      <c r="D21" s="16" t="e">
        <f>SUM(D26:D28)</f>
        <v>#REF!</v>
      </c>
      <c r="E21" s="16" t="e">
        <f>SUM(E26:E28)</f>
        <v>#REF!</v>
      </c>
      <c r="F21" s="168">
        <f>F24+F25+F26+F27</f>
        <v>8412952.2300000004</v>
      </c>
      <c r="G21" s="168">
        <f>G24+G25+G26+G27</f>
        <v>8552796.1699999999</v>
      </c>
      <c r="H21" s="168">
        <f>H24+H25+H26+H27</f>
        <v>6703450.7199999997</v>
      </c>
      <c r="I21" s="168">
        <f>(H21/G21)*100</f>
        <v>78.38</v>
      </c>
      <c r="J21" s="168">
        <f>J24+J25+J26+J27</f>
        <v>6621886.0599999996</v>
      </c>
      <c r="K21" s="168">
        <f>(J21/G21)*100</f>
        <v>77.42</v>
      </c>
      <c r="L21" s="168">
        <f>SUM(L24:L28)</f>
        <v>8549995.9900000002</v>
      </c>
      <c r="M21" s="168">
        <f>M24+M25+M26</f>
        <v>0</v>
      </c>
      <c r="N21" s="168">
        <f>N24+N25+N26</f>
        <v>0</v>
      </c>
      <c r="O21" s="168">
        <f>SUM(O24:O28)</f>
        <v>2800.18</v>
      </c>
      <c r="P21" s="191" t="s">
        <v>113</v>
      </c>
      <c r="Q21" s="141">
        <f t="shared" si="1"/>
        <v>2800.18</v>
      </c>
      <c r="R21" s="141">
        <f t="shared" si="6"/>
        <v>0</v>
      </c>
    </row>
    <row r="22" spans="1:18" ht="243.75" customHeight="1" x14ac:dyDescent="0.4">
      <c r="A22" s="171"/>
      <c r="B22" s="174"/>
      <c r="C22" s="16"/>
      <c r="D22" s="16"/>
      <c r="E22" s="16"/>
      <c r="F22" s="176"/>
      <c r="G22" s="176"/>
      <c r="H22" s="176"/>
      <c r="I22" s="176"/>
      <c r="J22" s="176"/>
      <c r="K22" s="176"/>
      <c r="L22" s="176"/>
      <c r="M22" s="176"/>
      <c r="N22" s="176"/>
      <c r="O22" s="176"/>
      <c r="P22" s="192"/>
      <c r="Q22" s="141">
        <f t="shared" si="1"/>
        <v>0</v>
      </c>
      <c r="R22" s="141">
        <f t="shared" si="6"/>
        <v>0</v>
      </c>
    </row>
    <row r="23" spans="1:18" ht="372.75" customHeight="1" x14ac:dyDescent="0.4">
      <c r="A23" s="27"/>
      <c r="B23" s="175"/>
      <c r="C23" s="16"/>
      <c r="D23" s="16"/>
      <c r="E23" s="16"/>
      <c r="F23" s="169"/>
      <c r="G23" s="169"/>
      <c r="H23" s="169"/>
      <c r="I23" s="169"/>
      <c r="J23" s="169"/>
      <c r="K23" s="169"/>
      <c r="L23" s="169"/>
      <c r="M23" s="169"/>
      <c r="N23" s="169"/>
      <c r="O23" s="169"/>
      <c r="P23" s="192"/>
      <c r="Q23" s="141">
        <f t="shared" si="1"/>
        <v>0</v>
      </c>
      <c r="R23" s="141">
        <f t="shared" si="6"/>
        <v>0</v>
      </c>
    </row>
    <row r="24" spans="1:18" ht="49.5" customHeight="1" x14ac:dyDescent="0.4">
      <c r="A24" s="148"/>
      <c r="B24" s="149" t="s">
        <v>4</v>
      </c>
      <c r="C24" s="16"/>
      <c r="D24" s="16"/>
      <c r="E24" s="16"/>
      <c r="F24" s="16"/>
      <c r="G24" s="17">
        <v>1200</v>
      </c>
      <c r="H24" s="39">
        <v>1200</v>
      </c>
      <c r="I24" s="20"/>
      <c r="J24" s="16"/>
      <c r="K24" s="20"/>
      <c r="L24" s="39">
        <v>1200</v>
      </c>
      <c r="M24" s="20"/>
      <c r="N24" s="20"/>
      <c r="O24" s="16"/>
      <c r="P24" s="193"/>
      <c r="Q24" s="141">
        <f t="shared" si="1"/>
        <v>0</v>
      </c>
      <c r="R24" s="141">
        <f t="shared" si="6"/>
        <v>0</v>
      </c>
    </row>
    <row r="25" spans="1:18" ht="49.5" customHeight="1" x14ac:dyDescent="0.4">
      <c r="A25" s="148"/>
      <c r="B25" s="149" t="s">
        <v>16</v>
      </c>
      <c r="C25" s="16"/>
      <c r="D25" s="16"/>
      <c r="E25" s="16"/>
      <c r="F25" s="39">
        <v>8393284.5999999996</v>
      </c>
      <c r="G25" s="39">
        <v>8505856.3900000006</v>
      </c>
      <c r="H25" s="39">
        <v>6671042.1900000004</v>
      </c>
      <c r="I25" s="40">
        <f>H25/G25</f>
        <v>0.78</v>
      </c>
      <c r="J25" s="39">
        <v>6590677.5300000003</v>
      </c>
      <c r="K25" s="40">
        <f>J25/G25</f>
        <v>0.77</v>
      </c>
      <c r="L25" s="39">
        <f>23887.1+8481911.79+57.5</f>
        <v>8505856.3900000006</v>
      </c>
      <c r="M25" s="142"/>
      <c r="N25" s="142"/>
      <c r="O25" s="39">
        <f>G25-L25</f>
        <v>0</v>
      </c>
      <c r="P25" s="193"/>
      <c r="Q25" s="141">
        <f t="shared" si="1"/>
        <v>0</v>
      </c>
      <c r="R25" s="141">
        <f t="shared" si="6"/>
        <v>0</v>
      </c>
    </row>
    <row r="26" spans="1:18" ht="38.25" customHeight="1" x14ac:dyDescent="0.4">
      <c r="A26" s="70" t="s">
        <v>88</v>
      </c>
      <c r="B26" s="149" t="s">
        <v>11</v>
      </c>
      <c r="C26" s="17" t="e">
        <f>#REF!</f>
        <v>#REF!</v>
      </c>
      <c r="D26" s="17" t="e">
        <f>#REF!</f>
        <v>#REF!</v>
      </c>
      <c r="E26" s="17" t="e">
        <f>#REF!</f>
        <v>#REF!</v>
      </c>
      <c r="F26" s="17">
        <f>19667.63-F27</f>
        <v>13710.25</v>
      </c>
      <c r="G26" s="17">
        <f>45739.78-G27</f>
        <v>39782.400000000001</v>
      </c>
      <c r="H26" s="17">
        <f>J26</f>
        <v>31056.720000000001</v>
      </c>
      <c r="I26" s="40">
        <f>H26/G26</f>
        <v>0.78</v>
      </c>
      <c r="J26" s="17">
        <f>31208.53-J27</f>
        <v>31056.720000000001</v>
      </c>
      <c r="K26" s="40">
        <f>J26/G26</f>
        <v>0.78</v>
      </c>
      <c r="L26" s="17">
        <f>34921.39+4861.01</f>
        <v>39782.400000000001</v>
      </c>
      <c r="M26" s="19"/>
      <c r="N26" s="19"/>
      <c r="O26" s="17">
        <f>G26-L26</f>
        <v>0</v>
      </c>
      <c r="P26" s="193"/>
      <c r="Q26" s="141">
        <f t="shared" si="1"/>
        <v>0</v>
      </c>
      <c r="R26" s="141">
        <f t="shared" si="6"/>
        <v>0</v>
      </c>
    </row>
    <row r="27" spans="1:18" ht="49.5" customHeight="1" x14ac:dyDescent="0.4">
      <c r="A27" s="70"/>
      <c r="B27" s="149" t="s">
        <v>13</v>
      </c>
      <c r="C27" s="17" t="e">
        <f>#REF!</f>
        <v>#REF!</v>
      </c>
      <c r="D27" s="17" t="e">
        <f>#REF!</f>
        <v>#REF!</v>
      </c>
      <c r="E27" s="17" t="e">
        <f>#REF!</f>
        <v>#REF!</v>
      </c>
      <c r="F27" s="17">
        <v>5957.38</v>
      </c>
      <c r="G27" s="17">
        <v>5957.38</v>
      </c>
      <c r="H27" s="17">
        <f>J27</f>
        <v>151.81</v>
      </c>
      <c r="I27" s="19"/>
      <c r="J27" s="17">
        <v>151.81</v>
      </c>
      <c r="K27" s="19"/>
      <c r="L27" s="17">
        <v>3157.2</v>
      </c>
      <c r="M27" s="19"/>
      <c r="N27" s="19"/>
      <c r="O27" s="126">
        <f>G27-L27</f>
        <v>2800.18</v>
      </c>
      <c r="P27" s="193"/>
      <c r="Q27" s="141">
        <f t="shared" si="1"/>
        <v>2800.18</v>
      </c>
      <c r="R27" s="141">
        <f t="shared" si="6"/>
        <v>0</v>
      </c>
    </row>
    <row r="28" spans="1:18" ht="40.5" customHeight="1" x14ac:dyDescent="0.4">
      <c r="A28" s="70"/>
      <c r="B28" s="149" t="s">
        <v>5</v>
      </c>
      <c r="C28" s="17"/>
      <c r="D28" s="17"/>
      <c r="E28" s="17"/>
      <c r="F28" s="17"/>
      <c r="G28" s="17"/>
      <c r="H28" s="21"/>
      <c r="I28" s="22"/>
      <c r="J28" s="21"/>
      <c r="K28" s="22"/>
      <c r="L28" s="17"/>
      <c r="M28" s="19"/>
      <c r="N28" s="19"/>
      <c r="O28" s="71"/>
      <c r="P28" s="193"/>
      <c r="Q28" s="141">
        <f t="shared" si="1"/>
        <v>0</v>
      </c>
      <c r="R28" s="141">
        <f t="shared" si="6"/>
        <v>0</v>
      </c>
    </row>
    <row r="29" spans="1:18" ht="408" customHeight="1" x14ac:dyDescent="0.4">
      <c r="A29" s="170" t="s">
        <v>15</v>
      </c>
      <c r="B29" s="173" t="s">
        <v>96</v>
      </c>
      <c r="C29" s="16" t="e">
        <f>SUM(C31:C35)</f>
        <v>#REF!</v>
      </c>
      <c r="D29" s="16" t="e">
        <f>SUM(D31:D35)</f>
        <v>#REF!</v>
      </c>
      <c r="E29" s="16" t="e">
        <f>SUM(E31:E35)</f>
        <v>#REF!</v>
      </c>
      <c r="F29" s="168">
        <f>F31+F32+F33+F34+F35</f>
        <v>371677.99</v>
      </c>
      <c r="G29" s="168">
        <f t="shared" ref="G29:O29" si="12">G31+G32+G33+G34+G35</f>
        <v>377547.37</v>
      </c>
      <c r="H29" s="168">
        <f>H31+H32+H33+H34+H35</f>
        <v>331851.31</v>
      </c>
      <c r="I29" s="195">
        <f t="shared" ref="I29:I33" si="13">H29/G29</f>
        <v>0.88</v>
      </c>
      <c r="J29" s="168">
        <f>J31+J32+J33+J34+J35</f>
        <v>277584.17</v>
      </c>
      <c r="K29" s="195">
        <f t="shared" ref="K29:K33" si="14">J29/G29</f>
        <v>0.74</v>
      </c>
      <c r="L29" s="168">
        <f t="shared" si="12"/>
        <v>377459.78</v>
      </c>
      <c r="M29" s="16">
        <f t="shared" si="12"/>
        <v>0</v>
      </c>
      <c r="N29" s="16">
        <f t="shared" si="12"/>
        <v>0</v>
      </c>
      <c r="O29" s="168">
        <f t="shared" si="12"/>
        <v>87.59</v>
      </c>
      <c r="P29" s="155" t="s">
        <v>114</v>
      </c>
      <c r="Q29" s="141">
        <f t="shared" si="1"/>
        <v>87.59</v>
      </c>
      <c r="R29" s="141">
        <f t="shared" si="6"/>
        <v>0</v>
      </c>
    </row>
    <row r="30" spans="1:18" ht="231" customHeight="1" x14ac:dyDescent="0.4">
      <c r="A30" s="172"/>
      <c r="B30" s="175"/>
      <c r="C30" s="16"/>
      <c r="D30" s="16"/>
      <c r="E30" s="16"/>
      <c r="F30" s="169"/>
      <c r="G30" s="169"/>
      <c r="H30" s="169"/>
      <c r="I30" s="196"/>
      <c r="J30" s="169"/>
      <c r="K30" s="196"/>
      <c r="L30" s="169"/>
      <c r="M30" s="16"/>
      <c r="N30" s="16"/>
      <c r="O30" s="169"/>
      <c r="P30" s="155"/>
      <c r="Q30" s="141">
        <f t="shared" si="1"/>
        <v>0</v>
      </c>
      <c r="R30" s="141">
        <f t="shared" si="6"/>
        <v>0</v>
      </c>
    </row>
    <row r="31" spans="1:18" ht="78.75" customHeight="1" x14ac:dyDescent="0.4">
      <c r="A31" s="68"/>
      <c r="B31" s="133" t="s">
        <v>4</v>
      </c>
      <c r="C31" s="17" t="e">
        <f>#REF!</f>
        <v>#REF!</v>
      </c>
      <c r="D31" s="17" t="e">
        <f>#REF!</f>
        <v>#REF!</v>
      </c>
      <c r="E31" s="17" t="e">
        <f>#REF!</f>
        <v>#REF!</v>
      </c>
      <c r="F31" s="17"/>
      <c r="G31" s="17"/>
      <c r="H31" s="17"/>
      <c r="I31" s="19"/>
      <c r="J31" s="17"/>
      <c r="K31" s="19"/>
      <c r="L31" s="17"/>
      <c r="M31" s="19"/>
      <c r="N31" s="19"/>
      <c r="O31" s="17"/>
      <c r="P31" s="155"/>
      <c r="Q31" s="141">
        <f t="shared" si="1"/>
        <v>0</v>
      </c>
      <c r="R31" s="141">
        <f t="shared" si="6"/>
        <v>0</v>
      </c>
    </row>
    <row r="32" spans="1:18" ht="44.25" customHeight="1" x14ac:dyDescent="0.4">
      <c r="A32" s="68"/>
      <c r="B32" s="133" t="s">
        <v>91</v>
      </c>
      <c r="C32" s="17"/>
      <c r="D32" s="17"/>
      <c r="E32" s="17"/>
      <c r="F32" s="17">
        <f>317121.9+19902.6</f>
        <v>337024.5</v>
      </c>
      <c r="G32" s="17">
        <v>342893.88</v>
      </c>
      <c r="H32" s="17">
        <v>309308.67</v>
      </c>
      <c r="I32" s="40">
        <f t="shared" si="13"/>
        <v>0.9</v>
      </c>
      <c r="J32" s="17">
        <v>255041.53</v>
      </c>
      <c r="K32" s="40">
        <f t="shared" si="14"/>
        <v>0.74</v>
      </c>
      <c r="L32" s="39">
        <f>177702.81+562.87+103523.88+57313.085+3725.66</f>
        <v>342828.31</v>
      </c>
      <c r="M32" s="40"/>
      <c r="N32" s="40"/>
      <c r="O32" s="104">
        <f>G32-L32</f>
        <v>65.569999999999993</v>
      </c>
      <c r="P32" s="155"/>
      <c r="Q32" s="141">
        <f t="shared" si="1"/>
        <v>65.569999999999993</v>
      </c>
      <c r="R32" s="141">
        <f t="shared" si="6"/>
        <v>0</v>
      </c>
    </row>
    <row r="33" spans="1:18" ht="42" customHeight="1" x14ac:dyDescent="0.4">
      <c r="A33" s="68"/>
      <c r="B33" s="133" t="s">
        <v>11</v>
      </c>
      <c r="C33" s="17"/>
      <c r="D33" s="17"/>
      <c r="E33" s="17"/>
      <c r="F33" s="17">
        <f>34653.49-F34</f>
        <v>19330.93</v>
      </c>
      <c r="G33" s="17">
        <f>34653.49-G34</f>
        <v>19330.93</v>
      </c>
      <c r="H33" s="17">
        <f>J33</f>
        <v>18033.39</v>
      </c>
      <c r="I33" s="40">
        <f t="shared" si="13"/>
        <v>0.93</v>
      </c>
      <c r="J33" s="17">
        <v>18033.39</v>
      </c>
      <c r="K33" s="40">
        <f t="shared" si="14"/>
        <v>0.93</v>
      </c>
      <c r="L33" s="39">
        <f>3565.66+15743.25</f>
        <v>19308.91</v>
      </c>
      <c r="M33" s="40"/>
      <c r="N33" s="40"/>
      <c r="O33" s="39">
        <f>G33-L33</f>
        <v>22.02</v>
      </c>
      <c r="P33" s="155"/>
      <c r="Q33" s="141">
        <f t="shared" si="1"/>
        <v>22.02</v>
      </c>
      <c r="R33" s="141">
        <f t="shared" si="6"/>
        <v>0</v>
      </c>
    </row>
    <row r="34" spans="1:18" ht="44.25" customHeight="1" x14ac:dyDescent="0.4">
      <c r="A34" s="68"/>
      <c r="B34" s="133" t="s">
        <v>13</v>
      </c>
      <c r="C34" s="17"/>
      <c r="D34" s="17"/>
      <c r="E34" s="17"/>
      <c r="F34" s="17">
        <v>15322.56</v>
      </c>
      <c r="G34" s="17">
        <v>15322.56</v>
      </c>
      <c r="H34" s="17">
        <v>4509.25</v>
      </c>
      <c r="I34" s="40"/>
      <c r="J34" s="17">
        <v>4509.25</v>
      </c>
      <c r="K34" s="40"/>
      <c r="L34" s="17">
        <v>15322.56</v>
      </c>
      <c r="M34" s="19"/>
      <c r="N34" s="19"/>
      <c r="O34" s="39">
        <f>G34-L34</f>
        <v>0</v>
      </c>
      <c r="P34" s="155"/>
      <c r="Q34" s="141">
        <f t="shared" si="1"/>
        <v>0</v>
      </c>
      <c r="R34" s="141">
        <f t="shared" si="6"/>
        <v>0</v>
      </c>
    </row>
    <row r="35" spans="1:18" ht="33.75" customHeight="1" x14ac:dyDescent="0.4">
      <c r="A35" s="68"/>
      <c r="B35" s="133" t="s">
        <v>5</v>
      </c>
      <c r="C35" s="17" t="e">
        <f>#REF!</f>
        <v>#REF!</v>
      </c>
      <c r="D35" s="17" t="e">
        <f>#REF!</f>
        <v>#REF!</v>
      </c>
      <c r="E35" s="17" t="e">
        <f>#REF!</f>
        <v>#REF!</v>
      </c>
      <c r="F35" s="17"/>
      <c r="G35" s="17"/>
      <c r="H35" s="17"/>
      <c r="I35" s="19"/>
      <c r="J35" s="17"/>
      <c r="K35" s="19"/>
      <c r="L35" s="17"/>
      <c r="M35" s="19"/>
      <c r="N35" s="19"/>
      <c r="O35" s="71"/>
      <c r="P35" s="155"/>
      <c r="Q35" s="141">
        <f t="shared" si="1"/>
        <v>0</v>
      </c>
      <c r="R35" s="141">
        <f t="shared" si="6"/>
        <v>0</v>
      </c>
    </row>
    <row r="36" spans="1:18" s="51" customFormat="1" ht="96" customHeight="1" x14ac:dyDescent="0.25">
      <c r="A36" s="101" t="s">
        <v>38</v>
      </c>
      <c r="B36" s="94" t="s">
        <v>45</v>
      </c>
      <c r="C36" s="16" t="e">
        <f>#REF!+#REF!+#REF!+#REF!+#REF!</f>
        <v>#REF!</v>
      </c>
      <c r="D36" s="16" t="e">
        <f>#REF!+#REF!+#REF!+#REF!+#REF!</f>
        <v>#REF!</v>
      </c>
      <c r="E36" s="16" t="e">
        <f>#REF!+#REF!+#REF!+#REF!+#REF!</f>
        <v>#REF!</v>
      </c>
      <c r="F36" s="16"/>
      <c r="G36" s="16"/>
      <c r="H36" s="23"/>
      <c r="I36" s="18"/>
      <c r="J36" s="16"/>
      <c r="K36" s="33"/>
      <c r="L36" s="18"/>
      <c r="M36" s="18"/>
      <c r="N36" s="18"/>
      <c r="O36" s="18"/>
      <c r="P36" s="72" t="s">
        <v>59</v>
      </c>
      <c r="Q36" s="141">
        <f t="shared" si="1"/>
        <v>0</v>
      </c>
      <c r="R36" s="141">
        <f t="shared" si="6"/>
        <v>0</v>
      </c>
    </row>
    <row r="37" spans="1:18" ht="409.5" customHeight="1" x14ac:dyDescent="0.4">
      <c r="A37" s="90" t="s">
        <v>1</v>
      </c>
      <c r="B37" s="95" t="s">
        <v>97</v>
      </c>
      <c r="C37" s="16" t="e">
        <f>SUM(C38:C42)</f>
        <v>#REF!</v>
      </c>
      <c r="D37" s="16" t="e">
        <f>SUM(D38:D42)</f>
        <v>#REF!</v>
      </c>
      <c r="E37" s="16" t="e">
        <f>SUM(E38:E42)</f>
        <v>#REF!</v>
      </c>
      <c r="F37" s="16">
        <f>F38+F39+F40</f>
        <v>174321.68</v>
      </c>
      <c r="G37" s="16">
        <f t="shared" ref="G37:H37" si="15">G38+G39+G40</f>
        <v>181396.78</v>
      </c>
      <c r="H37" s="16">
        <f t="shared" si="15"/>
        <v>157532.14000000001</v>
      </c>
      <c r="I37" s="43">
        <f t="shared" ref="I37" si="16">H37/G37</f>
        <v>0.87</v>
      </c>
      <c r="J37" s="29">
        <f>J38+J39+J40</f>
        <v>155557.95000000001</v>
      </c>
      <c r="K37" s="43">
        <f t="shared" ref="K37" si="17">J37/G37</f>
        <v>0.86</v>
      </c>
      <c r="L37" s="16">
        <f>L38+L39+L40</f>
        <v>181396.78</v>
      </c>
      <c r="M37" s="16">
        <f t="shared" ref="M37:O37" si="18">M38+M39+M40</f>
        <v>0</v>
      </c>
      <c r="N37" s="16">
        <f t="shared" si="18"/>
        <v>0</v>
      </c>
      <c r="O37" s="29">
        <f t="shared" si="18"/>
        <v>0</v>
      </c>
      <c r="P37" s="189" t="s">
        <v>116</v>
      </c>
      <c r="Q37" s="141">
        <f t="shared" si="1"/>
        <v>0</v>
      </c>
      <c r="R37" s="141">
        <f t="shared" si="6"/>
        <v>0</v>
      </c>
    </row>
    <row r="38" spans="1:18" ht="87" customHeight="1" x14ac:dyDescent="0.4">
      <c r="A38" s="68"/>
      <c r="B38" s="91" t="s">
        <v>4</v>
      </c>
      <c r="C38" s="17" t="e">
        <f>#REF!</f>
        <v>#REF!</v>
      </c>
      <c r="D38" s="17" t="e">
        <f>#REF!</f>
        <v>#REF!</v>
      </c>
      <c r="E38" s="17" t="e">
        <f>#REF!</f>
        <v>#REF!</v>
      </c>
      <c r="F38" s="17">
        <v>100.1</v>
      </c>
      <c r="G38" s="17">
        <v>85.8</v>
      </c>
      <c r="H38" s="31">
        <v>85.8</v>
      </c>
      <c r="I38" s="40">
        <f t="shared" ref="I38:I40" si="19">H38/G38</f>
        <v>1</v>
      </c>
      <c r="J38" s="31">
        <v>0</v>
      </c>
      <c r="K38" s="32">
        <f t="shared" ref="K38:K40" si="20">J38/G38</f>
        <v>0</v>
      </c>
      <c r="L38" s="46">
        <v>85.8</v>
      </c>
      <c r="M38" s="19"/>
      <c r="N38" s="19"/>
      <c r="O38" s="39">
        <f>G38-L38</f>
        <v>0</v>
      </c>
      <c r="P38" s="189"/>
      <c r="Q38" s="141">
        <f t="shared" si="1"/>
        <v>0</v>
      </c>
      <c r="R38" s="141">
        <f t="shared" si="6"/>
        <v>0</v>
      </c>
    </row>
    <row r="39" spans="1:18" ht="75.75" customHeight="1" x14ac:dyDescent="0.4">
      <c r="A39" s="68"/>
      <c r="B39" s="91" t="s">
        <v>91</v>
      </c>
      <c r="C39" s="17"/>
      <c r="D39" s="17"/>
      <c r="E39" s="17"/>
      <c r="F39" s="17">
        <v>165144.4</v>
      </c>
      <c r="G39" s="17">
        <v>172233.8</v>
      </c>
      <c r="H39" s="31">
        <v>149514.73000000001</v>
      </c>
      <c r="I39" s="40">
        <f t="shared" si="19"/>
        <v>0.87</v>
      </c>
      <c r="J39" s="31">
        <v>147626.34</v>
      </c>
      <c r="K39" s="32">
        <f t="shared" si="20"/>
        <v>0.86</v>
      </c>
      <c r="L39" s="46">
        <v>172233.8</v>
      </c>
      <c r="M39" s="19"/>
      <c r="N39" s="19"/>
      <c r="O39" s="39">
        <f t="shared" ref="O39:O40" si="21">G39-L39</f>
        <v>0</v>
      </c>
      <c r="P39" s="189"/>
      <c r="Q39" s="141">
        <f t="shared" si="1"/>
        <v>0</v>
      </c>
      <c r="R39" s="141">
        <f t="shared" si="6"/>
        <v>0</v>
      </c>
    </row>
    <row r="40" spans="1:18" s="132" customFormat="1" ht="89.25" customHeight="1" x14ac:dyDescent="0.4">
      <c r="A40" s="67"/>
      <c r="B40" s="130" t="s">
        <v>11</v>
      </c>
      <c r="C40" s="31"/>
      <c r="D40" s="31"/>
      <c r="E40" s="31"/>
      <c r="F40" s="31">
        <v>9077.18</v>
      </c>
      <c r="G40" s="31">
        <v>9077.18</v>
      </c>
      <c r="H40" s="31">
        <v>7931.61</v>
      </c>
      <c r="I40" s="131">
        <f t="shared" si="19"/>
        <v>0.87</v>
      </c>
      <c r="J40" s="31">
        <v>7931.61</v>
      </c>
      <c r="K40" s="32">
        <f t="shared" si="20"/>
        <v>0.87</v>
      </c>
      <c r="L40" s="47">
        <v>9077.18</v>
      </c>
      <c r="M40" s="32"/>
      <c r="N40" s="32"/>
      <c r="O40" s="104">
        <f t="shared" si="21"/>
        <v>0</v>
      </c>
      <c r="P40" s="189"/>
      <c r="Q40" s="141">
        <f t="shared" si="1"/>
        <v>0</v>
      </c>
      <c r="R40" s="141">
        <f t="shared" si="6"/>
        <v>0</v>
      </c>
    </row>
    <row r="41" spans="1:18" ht="59.25" customHeight="1" x14ac:dyDescent="0.4">
      <c r="A41" s="68"/>
      <c r="B41" s="91" t="s">
        <v>13</v>
      </c>
      <c r="C41" s="17" t="e">
        <f>#REF!</f>
        <v>#REF!</v>
      </c>
      <c r="D41" s="17" t="e">
        <f>#REF!</f>
        <v>#REF!</v>
      </c>
      <c r="E41" s="17" t="e">
        <f>#REF!</f>
        <v>#REF!</v>
      </c>
      <c r="F41" s="17"/>
      <c r="G41" s="17"/>
      <c r="H41" s="17"/>
      <c r="I41" s="24"/>
      <c r="J41" s="31"/>
      <c r="K41" s="73"/>
      <c r="L41" s="31"/>
      <c r="M41" s="19"/>
      <c r="N41" s="19"/>
      <c r="O41" s="17"/>
      <c r="P41" s="189"/>
      <c r="Q41" s="141">
        <f t="shared" ref="Q41:Q69" si="22">G41-L41</f>
        <v>0</v>
      </c>
      <c r="R41" s="141">
        <f t="shared" si="6"/>
        <v>0</v>
      </c>
    </row>
    <row r="42" spans="1:18" ht="42" customHeight="1" x14ac:dyDescent="0.4">
      <c r="A42" s="68"/>
      <c r="B42" s="91" t="s">
        <v>5</v>
      </c>
      <c r="C42" s="17" t="e">
        <f>#REF!</f>
        <v>#REF!</v>
      </c>
      <c r="D42" s="17" t="e">
        <f>#REF!</f>
        <v>#REF!</v>
      </c>
      <c r="E42" s="17" t="e">
        <f>#REF!</f>
        <v>#REF!</v>
      </c>
      <c r="F42" s="17"/>
      <c r="G42" s="17"/>
      <c r="H42" s="17"/>
      <c r="I42" s="19"/>
      <c r="J42" s="31"/>
      <c r="K42" s="32"/>
      <c r="L42" s="31"/>
      <c r="M42" s="19"/>
      <c r="N42" s="19"/>
      <c r="O42" s="17"/>
      <c r="P42" s="189"/>
      <c r="Q42" s="141">
        <f t="shared" si="22"/>
        <v>0</v>
      </c>
      <c r="R42" s="141">
        <f t="shared" si="6"/>
        <v>0</v>
      </c>
    </row>
    <row r="43" spans="1:18" s="51" customFormat="1" ht="231" customHeight="1" x14ac:dyDescent="0.25">
      <c r="A43" s="101" t="s">
        <v>10</v>
      </c>
      <c r="B43" s="94" t="s">
        <v>117</v>
      </c>
      <c r="C43" s="16" t="e">
        <f>C44+C47+C48+#REF!+#REF!</f>
        <v>#REF!</v>
      </c>
      <c r="D43" s="16" t="e">
        <f>D44+D47+D48+#REF!+#REF!</f>
        <v>#REF!</v>
      </c>
      <c r="E43" s="16" t="e">
        <f>E44+E47+E48+#REF!+#REF!</f>
        <v>#REF!</v>
      </c>
      <c r="F43" s="16">
        <f>F44+F45+F46+F47</f>
        <v>273262.64</v>
      </c>
      <c r="G43" s="16">
        <f>G44+G45+G46+G47</f>
        <v>273915.15000000002</v>
      </c>
      <c r="H43" s="16">
        <f>H44+H45+H46+H47+H48</f>
        <v>40890.050000000003</v>
      </c>
      <c r="I43" s="125">
        <f>H43/G43</f>
        <v>0.15</v>
      </c>
      <c r="J43" s="29">
        <f>SUM(J44:J48)</f>
        <v>40367.14</v>
      </c>
      <c r="K43" s="30">
        <f>J43/G43</f>
        <v>0.15</v>
      </c>
      <c r="L43" s="29">
        <f>L44+L45+L46+L47</f>
        <v>176994.63</v>
      </c>
      <c r="M43" s="18"/>
      <c r="N43" s="18"/>
      <c r="O43" s="16">
        <f>G43-L43</f>
        <v>96920.52</v>
      </c>
      <c r="P43" s="190" t="s">
        <v>118</v>
      </c>
      <c r="Q43" s="141">
        <f t="shared" si="22"/>
        <v>96920.52</v>
      </c>
      <c r="R43" s="141">
        <f t="shared" si="6"/>
        <v>0</v>
      </c>
    </row>
    <row r="44" spans="1:18" s="49" customFormat="1" ht="47.25" customHeight="1" x14ac:dyDescent="0.25">
      <c r="A44" s="74"/>
      <c r="B44" s="91" t="s">
        <v>4</v>
      </c>
      <c r="C44" s="17" t="e">
        <f>#REF!+#REF!</f>
        <v>#REF!</v>
      </c>
      <c r="D44" s="17" t="e">
        <f>#REF!+#REF!</f>
        <v>#REF!</v>
      </c>
      <c r="E44" s="17" t="e">
        <f>#REF!+#REF!</f>
        <v>#REF!</v>
      </c>
      <c r="F44" s="17"/>
      <c r="G44" s="17"/>
      <c r="H44" s="31"/>
      <c r="I44" s="32"/>
      <c r="J44" s="31"/>
      <c r="K44" s="32"/>
      <c r="L44" s="17"/>
      <c r="M44" s="19"/>
      <c r="N44" s="19"/>
      <c r="O44" s="96">
        <f t="shared" ref="O44:O47" si="23">G44-L44</f>
        <v>0</v>
      </c>
      <c r="P44" s="155"/>
      <c r="Q44" s="141">
        <f t="shared" si="22"/>
        <v>0</v>
      </c>
      <c r="R44" s="141">
        <f t="shared" si="6"/>
        <v>0</v>
      </c>
    </row>
    <row r="45" spans="1:18" s="49" customFormat="1" ht="48.75" customHeight="1" x14ac:dyDescent="0.25">
      <c r="A45" s="74"/>
      <c r="B45" s="91" t="s">
        <v>91</v>
      </c>
      <c r="C45" s="17"/>
      <c r="D45" s="17"/>
      <c r="E45" s="17"/>
      <c r="F45" s="17">
        <v>249407.3</v>
      </c>
      <c r="G45" s="17">
        <f>249407.3+652.5</f>
        <v>250059.8</v>
      </c>
      <c r="H45" s="31">
        <v>37743.93</v>
      </c>
      <c r="I45" s="32">
        <f>H45/G45</f>
        <v>0.15</v>
      </c>
      <c r="J45" s="104">
        <v>37221.019999999997</v>
      </c>
      <c r="K45" s="32">
        <f>J45/G45</f>
        <v>0.15</v>
      </c>
      <c r="L45" s="17">
        <f>652.5+157634.6161</f>
        <v>158287.12</v>
      </c>
      <c r="M45" s="17"/>
      <c r="N45" s="17"/>
      <c r="O45" s="16">
        <f t="shared" si="23"/>
        <v>91772.68</v>
      </c>
      <c r="P45" s="155"/>
      <c r="Q45" s="141">
        <f t="shared" si="22"/>
        <v>91772.68</v>
      </c>
      <c r="R45" s="141">
        <f t="shared" si="6"/>
        <v>0</v>
      </c>
    </row>
    <row r="46" spans="1:18" s="49" customFormat="1" ht="48.75" customHeight="1" x14ac:dyDescent="0.25">
      <c r="A46" s="74"/>
      <c r="B46" s="91" t="s">
        <v>11</v>
      </c>
      <c r="C46" s="17"/>
      <c r="D46" s="17"/>
      <c r="E46" s="17"/>
      <c r="F46" s="31">
        <v>13126.7</v>
      </c>
      <c r="G46" s="17">
        <v>13126.7</v>
      </c>
      <c r="H46" s="31">
        <v>3146.12</v>
      </c>
      <c r="I46" s="32">
        <f>H46/G46</f>
        <v>0.24</v>
      </c>
      <c r="J46" s="31">
        <v>3146.12</v>
      </c>
      <c r="K46" s="31">
        <f>J46/G46</f>
        <v>0.24</v>
      </c>
      <c r="L46" s="17">
        <v>8296.56</v>
      </c>
      <c r="M46" s="17"/>
      <c r="N46" s="17"/>
      <c r="O46" s="16">
        <f t="shared" si="23"/>
        <v>4830.1400000000003</v>
      </c>
      <c r="P46" s="155"/>
      <c r="Q46" s="141">
        <f t="shared" si="22"/>
        <v>4830.1400000000003</v>
      </c>
      <c r="R46" s="141">
        <f t="shared" si="6"/>
        <v>0</v>
      </c>
    </row>
    <row r="47" spans="1:18" s="49" customFormat="1" ht="48.75" customHeight="1" x14ac:dyDescent="0.25">
      <c r="A47" s="74"/>
      <c r="B47" s="91" t="s">
        <v>13</v>
      </c>
      <c r="C47" s="17"/>
      <c r="D47" s="17"/>
      <c r="E47" s="17"/>
      <c r="F47" s="17">
        <v>10728.64</v>
      </c>
      <c r="G47" s="17">
        <v>10728.65</v>
      </c>
      <c r="H47" s="31"/>
      <c r="I47" s="32"/>
      <c r="J47" s="103"/>
      <c r="K47" s="32"/>
      <c r="L47" s="17">
        <v>10410.950000000001</v>
      </c>
      <c r="M47" s="19"/>
      <c r="N47" s="19"/>
      <c r="O47" s="96">
        <f t="shared" si="23"/>
        <v>317.69999999999902</v>
      </c>
      <c r="P47" s="155"/>
      <c r="Q47" s="141">
        <f t="shared" si="22"/>
        <v>317.7</v>
      </c>
      <c r="R47" s="141">
        <f t="shared" si="6"/>
        <v>0</v>
      </c>
    </row>
    <row r="48" spans="1:18" s="49" customFormat="1" ht="48.75" customHeight="1" x14ac:dyDescent="0.25">
      <c r="A48" s="74"/>
      <c r="B48" s="91" t="s">
        <v>5</v>
      </c>
      <c r="C48" s="17"/>
      <c r="D48" s="17"/>
      <c r="E48" s="17"/>
      <c r="F48" s="17"/>
      <c r="G48" s="17"/>
      <c r="H48" s="31"/>
      <c r="I48" s="32"/>
      <c r="J48" s="31"/>
      <c r="K48" s="32"/>
      <c r="L48" s="17"/>
      <c r="M48" s="19"/>
      <c r="N48" s="19"/>
      <c r="O48" s="19"/>
      <c r="P48" s="155"/>
      <c r="Q48" s="141">
        <f t="shared" si="22"/>
        <v>0</v>
      </c>
      <c r="R48" s="141">
        <f t="shared" si="6"/>
        <v>0</v>
      </c>
    </row>
    <row r="49" spans="1:18" s="49" customFormat="1" ht="276.75" customHeight="1" x14ac:dyDescent="0.25">
      <c r="A49" s="101" t="s">
        <v>39</v>
      </c>
      <c r="B49" s="94" t="s">
        <v>98</v>
      </c>
      <c r="C49" s="16" t="e">
        <f>SUM(C54:C54)</f>
        <v>#REF!</v>
      </c>
      <c r="D49" s="16" t="e">
        <f>SUM(D54:D54)</f>
        <v>#REF!</v>
      </c>
      <c r="E49" s="16" t="e">
        <f>SUM(E54:E54)</f>
        <v>#REF!</v>
      </c>
      <c r="F49" s="16">
        <f>F50+F51+F52+F53</f>
        <v>8804.68</v>
      </c>
      <c r="G49" s="16">
        <f t="shared" ref="G49:H49" si="24">G50+G51+G52+G53</f>
        <v>8804.68</v>
      </c>
      <c r="H49" s="16">
        <f t="shared" si="24"/>
        <v>5718.42</v>
      </c>
      <c r="I49" s="43">
        <f t="shared" ref="I49:I51" si="25">H49/G49</f>
        <v>0.65</v>
      </c>
      <c r="J49" s="16">
        <f>J50+J51+J52+J53</f>
        <v>5500.48</v>
      </c>
      <c r="K49" s="43">
        <f t="shared" ref="K49:K51" si="26">J49/G49</f>
        <v>0.62</v>
      </c>
      <c r="L49" s="16">
        <f>L50+L51+L52+L53</f>
        <v>8753.77</v>
      </c>
      <c r="M49" s="16"/>
      <c r="N49" s="16"/>
      <c r="O49" s="16">
        <f>G49-L49</f>
        <v>50.91</v>
      </c>
      <c r="P49" s="190" t="s">
        <v>119</v>
      </c>
      <c r="Q49" s="141">
        <f t="shared" si="22"/>
        <v>50.91</v>
      </c>
      <c r="R49" s="141">
        <f t="shared" si="6"/>
        <v>0</v>
      </c>
    </row>
    <row r="50" spans="1:18" s="49" customFormat="1" ht="36.75" customHeight="1" x14ac:dyDescent="0.25">
      <c r="A50" s="68"/>
      <c r="B50" s="91" t="s">
        <v>4</v>
      </c>
      <c r="C50" s="16"/>
      <c r="D50" s="16"/>
      <c r="E50" s="16"/>
      <c r="F50" s="16"/>
      <c r="G50" s="16"/>
      <c r="H50" s="16"/>
      <c r="I50" s="18"/>
      <c r="J50" s="16"/>
      <c r="K50" s="18"/>
      <c r="L50" s="16"/>
      <c r="M50" s="16"/>
      <c r="N50" s="16"/>
      <c r="O50" s="16">
        <f t="shared" ref="O50" si="27">G50-L50</f>
        <v>0</v>
      </c>
      <c r="P50" s="155"/>
      <c r="Q50" s="141">
        <f t="shared" si="22"/>
        <v>0</v>
      </c>
      <c r="R50" s="141">
        <f t="shared" si="6"/>
        <v>0</v>
      </c>
    </row>
    <row r="51" spans="1:18" s="49" customFormat="1" ht="36.75" customHeight="1" x14ac:dyDescent="0.25">
      <c r="A51" s="68"/>
      <c r="B51" s="91" t="s">
        <v>16</v>
      </c>
      <c r="C51" s="16"/>
      <c r="D51" s="16"/>
      <c r="E51" s="16"/>
      <c r="F51" s="39">
        <v>8804.68</v>
      </c>
      <c r="G51" s="39">
        <v>8804.68</v>
      </c>
      <c r="H51" s="39">
        <v>5718.42</v>
      </c>
      <c r="I51" s="40">
        <f t="shared" si="25"/>
        <v>0.65</v>
      </c>
      <c r="J51" s="39">
        <v>5500.48</v>
      </c>
      <c r="K51" s="40">
        <f t="shared" si="26"/>
        <v>0.62</v>
      </c>
      <c r="L51" s="16">
        <f>511.1+8024.6+218.07</f>
        <v>8753.77</v>
      </c>
      <c r="M51" s="16"/>
      <c r="N51" s="16"/>
      <c r="O51" s="16">
        <f>G51-L51</f>
        <v>50.91</v>
      </c>
      <c r="P51" s="155"/>
      <c r="Q51" s="141">
        <f t="shared" si="22"/>
        <v>50.91</v>
      </c>
      <c r="R51" s="141">
        <f t="shared" si="6"/>
        <v>0</v>
      </c>
    </row>
    <row r="52" spans="1:18" s="49" customFormat="1" ht="36.75" customHeight="1" x14ac:dyDescent="0.25">
      <c r="A52" s="68"/>
      <c r="B52" s="91" t="s">
        <v>11</v>
      </c>
      <c r="C52" s="16"/>
      <c r="D52" s="16"/>
      <c r="E52" s="16"/>
      <c r="F52" s="16"/>
      <c r="G52" s="16"/>
      <c r="H52" s="16"/>
      <c r="I52" s="18"/>
      <c r="J52" s="16"/>
      <c r="K52" s="18"/>
      <c r="L52" s="15"/>
      <c r="M52" s="16"/>
      <c r="N52" s="16"/>
      <c r="O52" s="16"/>
      <c r="P52" s="155"/>
      <c r="Q52" s="141">
        <f t="shared" si="22"/>
        <v>0</v>
      </c>
      <c r="R52" s="141">
        <f t="shared" si="6"/>
        <v>0</v>
      </c>
    </row>
    <row r="53" spans="1:18" s="49" customFormat="1" ht="36.75" customHeight="1" x14ac:dyDescent="0.25">
      <c r="A53" s="68"/>
      <c r="B53" s="91" t="s">
        <v>13</v>
      </c>
      <c r="C53" s="16"/>
      <c r="D53" s="16"/>
      <c r="E53" s="16"/>
      <c r="F53" s="16"/>
      <c r="G53" s="16"/>
      <c r="H53" s="16"/>
      <c r="I53" s="18"/>
      <c r="J53" s="16"/>
      <c r="K53" s="18"/>
      <c r="L53" s="16"/>
      <c r="M53" s="16"/>
      <c r="N53" s="16"/>
      <c r="O53" s="16"/>
      <c r="P53" s="155"/>
      <c r="Q53" s="141">
        <f t="shared" si="22"/>
        <v>0</v>
      </c>
      <c r="R53" s="141">
        <f t="shared" si="6"/>
        <v>0</v>
      </c>
    </row>
    <row r="54" spans="1:18" s="49" customFormat="1" ht="36.75" customHeight="1" x14ac:dyDescent="0.25">
      <c r="A54" s="68"/>
      <c r="B54" s="91" t="s">
        <v>5</v>
      </c>
      <c r="C54" s="17" t="e">
        <f>#REF!+#REF!</f>
        <v>#REF!</v>
      </c>
      <c r="D54" s="17" t="e">
        <f>#REF!+#REF!</f>
        <v>#REF!</v>
      </c>
      <c r="E54" s="17" t="e">
        <f>#REF!+#REF!</f>
        <v>#REF!</v>
      </c>
      <c r="F54" s="17"/>
      <c r="G54" s="17"/>
      <c r="H54" s="17"/>
      <c r="I54" s="19"/>
      <c r="J54" s="17"/>
      <c r="K54" s="19"/>
      <c r="L54" s="17"/>
      <c r="M54" s="17"/>
      <c r="N54" s="17"/>
      <c r="O54" s="16">
        <f>G54-L54</f>
        <v>0</v>
      </c>
      <c r="P54" s="155"/>
      <c r="Q54" s="141">
        <f t="shared" si="22"/>
        <v>0</v>
      </c>
      <c r="R54" s="141">
        <f t="shared" si="6"/>
        <v>0</v>
      </c>
    </row>
    <row r="55" spans="1:18" s="52" customFormat="1" ht="409.5" customHeight="1" x14ac:dyDescent="0.25">
      <c r="A55" s="135" t="s">
        <v>20</v>
      </c>
      <c r="B55" s="94" t="s">
        <v>93</v>
      </c>
      <c r="C55" s="16">
        <f>SUM(C56:C60)</f>
        <v>0</v>
      </c>
      <c r="D55" s="16">
        <f>SUM(D56:D60)</f>
        <v>0</v>
      </c>
      <c r="E55" s="16">
        <f>SUM(E56:E60)</f>
        <v>0</v>
      </c>
      <c r="F55" s="89">
        <f>F56+F57+F58+F59+F60</f>
        <v>14754.16</v>
      </c>
      <c r="G55" s="89">
        <f>G56+G57+G58+G59+G60</f>
        <v>14754.16</v>
      </c>
      <c r="H55" s="89">
        <f t="shared" ref="H55" si="28">H56+H57+H58+H59+H60</f>
        <v>8136.47</v>
      </c>
      <c r="I55" s="30">
        <f>H55/G55</f>
        <v>0.55000000000000004</v>
      </c>
      <c r="J55" s="89">
        <f>J56+J57+J58+J59+J60</f>
        <v>8107.17</v>
      </c>
      <c r="K55" s="30">
        <f>J55/G55</f>
        <v>0.55000000000000004</v>
      </c>
      <c r="L55" s="89">
        <f>L56+L57+L58+L59+L60</f>
        <v>12391.88</v>
      </c>
      <c r="M55" s="89">
        <f t="shared" ref="M55" si="29">M56+M57+M58+M59+M60</f>
        <v>0</v>
      </c>
      <c r="N55" s="89">
        <f t="shared" ref="N55" si="30">N56+N57+N58+N59+N60</f>
        <v>0</v>
      </c>
      <c r="O55" s="16">
        <f>O56+O57+O58+O59+O60</f>
        <v>2362.2800000000002</v>
      </c>
      <c r="P55" s="194" t="s">
        <v>120</v>
      </c>
      <c r="Q55" s="141">
        <f t="shared" si="22"/>
        <v>2362.2800000000002</v>
      </c>
      <c r="R55" s="141">
        <f t="shared" si="6"/>
        <v>0</v>
      </c>
    </row>
    <row r="56" spans="1:18" s="49" customFormat="1" ht="43.5" customHeight="1" x14ac:dyDescent="0.25">
      <c r="A56" s="101"/>
      <c r="B56" s="91" t="s">
        <v>4</v>
      </c>
      <c r="C56" s="17"/>
      <c r="D56" s="17"/>
      <c r="E56" s="17"/>
      <c r="F56" s="17">
        <v>722.8</v>
      </c>
      <c r="G56" s="17">
        <v>722.8</v>
      </c>
      <c r="H56" s="46">
        <v>462.16</v>
      </c>
      <c r="I56" s="40">
        <f t="shared" ref="I56:I58" si="31">H56/G56</f>
        <v>0.64</v>
      </c>
      <c r="J56" s="17">
        <v>462.16</v>
      </c>
      <c r="K56" s="19">
        <f>J56/G56</f>
        <v>0.64</v>
      </c>
      <c r="L56" s="17">
        <v>462.16</v>
      </c>
      <c r="M56" s="17"/>
      <c r="N56" s="17"/>
      <c r="O56" s="39">
        <f>G56-L56</f>
        <v>260.64</v>
      </c>
      <c r="P56" s="194"/>
      <c r="Q56" s="141">
        <f t="shared" si="22"/>
        <v>260.64</v>
      </c>
      <c r="R56" s="141">
        <f t="shared" si="6"/>
        <v>0</v>
      </c>
    </row>
    <row r="57" spans="1:18" s="49" customFormat="1" ht="58.5" customHeight="1" x14ac:dyDescent="0.25">
      <c r="A57" s="101"/>
      <c r="B57" s="91" t="s">
        <v>91</v>
      </c>
      <c r="C57" s="17"/>
      <c r="D57" s="17"/>
      <c r="E57" s="17"/>
      <c r="F57" s="17">
        <v>3492</v>
      </c>
      <c r="G57" s="17">
        <v>3492</v>
      </c>
      <c r="H57" s="46">
        <v>1092</v>
      </c>
      <c r="I57" s="40">
        <f t="shared" si="31"/>
        <v>0.31</v>
      </c>
      <c r="J57" s="17">
        <v>1062.7</v>
      </c>
      <c r="K57" s="40">
        <f t="shared" ref="K57:K58" si="32">J57/G57</f>
        <v>0.3</v>
      </c>
      <c r="L57" s="17">
        <f>1092+1921.4</f>
        <v>3013.4</v>
      </c>
      <c r="M57" s="17"/>
      <c r="N57" s="17"/>
      <c r="O57" s="104">
        <f>G57-L57</f>
        <v>478.6</v>
      </c>
      <c r="P57" s="194"/>
      <c r="Q57" s="141">
        <f t="shared" si="22"/>
        <v>478.6</v>
      </c>
      <c r="R57" s="141">
        <f t="shared" si="6"/>
        <v>0</v>
      </c>
    </row>
    <row r="58" spans="1:18" s="49" customFormat="1" ht="54.75" customHeight="1" x14ac:dyDescent="0.25">
      <c r="A58" s="101"/>
      <c r="B58" s="91" t="s">
        <v>11</v>
      </c>
      <c r="C58" s="17"/>
      <c r="D58" s="17"/>
      <c r="E58" s="17"/>
      <c r="F58" s="17">
        <v>10539.36</v>
      </c>
      <c r="G58" s="17">
        <v>10539.36</v>
      </c>
      <c r="H58" s="46">
        <f>J58</f>
        <v>6582.31</v>
      </c>
      <c r="I58" s="40">
        <f t="shared" si="31"/>
        <v>0.62</v>
      </c>
      <c r="J58" s="17">
        <v>6582.31</v>
      </c>
      <c r="K58" s="40">
        <f t="shared" si="32"/>
        <v>0.62</v>
      </c>
      <c r="L58" s="17">
        <v>8916.32</v>
      </c>
      <c r="M58" s="17"/>
      <c r="N58" s="17"/>
      <c r="O58" s="104">
        <f t="shared" ref="O58" si="33">G58-L58</f>
        <v>1623.04</v>
      </c>
      <c r="P58" s="194"/>
      <c r="Q58" s="141">
        <f t="shared" si="22"/>
        <v>1623.04</v>
      </c>
      <c r="R58" s="141">
        <f t="shared" si="6"/>
        <v>0</v>
      </c>
    </row>
    <row r="59" spans="1:18" s="49" customFormat="1" ht="54.75" customHeight="1" x14ac:dyDescent="0.25">
      <c r="A59" s="101"/>
      <c r="B59" s="91" t="s">
        <v>13</v>
      </c>
      <c r="C59" s="17"/>
      <c r="D59" s="17"/>
      <c r="E59" s="17"/>
      <c r="F59" s="17"/>
      <c r="G59" s="17"/>
      <c r="H59" s="17"/>
      <c r="I59" s="19"/>
      <c r="J59" s="17"/>
      <c r="K59" s="19"/>
      <c r="L59" s="17"/>
      <c r="M59" s="17"/>
      <c r="N59" s="17"/>
      <c r="O59" s="17"/>
      <c r="P59" s="194"/>
      <c r="Q59" s="141">
        <f t="shared" si="22"/>
        <v>0</v>
      </c>
      <c r="R59" s="141">
        <f t="shared" si="6"/>
        <v>0</v>
      </c>
    </row>
    <row r="60" spans="1:18" s="49" customFormat="1" ht="53.25" customHeight="1" x14ac:dyDescent="0.25">
      <c r="A60" s="101"/>
      <c r="B60" s="91" t="s">
        <v>5</v>
      </c>
      <c r="C60" s="17"/>
      <c r="D60" s="17"/>
      <c r="E60" s="17"/>
      <c r="F60" s="17"/>
      <c r="G60" s="17"/>
      <c r="H60" s="17"/>
      <c r="I60" s="19"/>
      <c r="J60" s="17"/>
      <c r="K60" s="19"/>
      <c r="L60" s="17"/>
      <c r="M60" s="17"/>
      <c r="N60" s="17"/>
      <c r="O60" s="17"/>
      <c r="P60" s="194"/>
      <c r="Q60" s="141">
        <f t="shared" si="22"/>
        <v>0</v>
      </c>
      <c r="R60" s="141">
        <f t="shared" si="6"/>
        <v>0</v>
      </c>
    </row>
    <row r="61" spans="1:18" s="49" customFormat="1" ht="120" customHeight="1" outlineLevel="1" x14ac:dyDescent="0.25">
      <c r="A61" s="101" t="s">
        <v>21</v>
      </c>
      <c r="B61" s="94" t="s">
        <v>46</v>
      </c>
      <c r="C61" s="16" t="e">
        <f>#REF!+#REF!+#REF!+#REF!+#REF!</f>
        <v>#REF!</v>
      </c>
      <c r="D61" s="16" t="e">
        <f>#REF!+#REF!+#REF!+#REF!+#REF!</f>
        <v>#REF!</v>
      </c>
      <c r="E61" s="16" t="e">
        <f>#REF!+#REF!+#REF!+#REF!+#REF!</f>
        <v>#REF!</v>
      </c>
      <c r="F61" s="25"/>
      <c r="G61" s="25"/>
      <c r="H61" s="28"/>
      <c r="I61" s="26"/>
      <c r="J61" s="25"/>
      <c r="K61" s="26"/>
      <c r="L61" s="26"/>
      <c r="M61" s="18"/>
      <c r="N61" s="18"/>
      <c r="O61" s="18"/>
      <c r="P61" s="72" t="s">
        <v>59</v>
      </c>
      <c r="Q61" s="141">
        <f t="shared" si="22"/>
        <v>0</v>
      </c>
      <c r="R61" s="141">
        <f t="shared" si="6"/>
        <v>0</v>
      </c>
    </row>
    <row r="62" spans="1:18" s="53" customFormat="1" ht="106.5" customHeight="1" x14ac:dyDescent="0.25">
      <c r="A62" s="101" t="s">
        <v>22</v>
      </c>
      <c r="B62" s="94" t="s">
        <v>47</v>
      </c>
      <c r="C62" s="16" t="e">
        <f>#REF!+#REF!+#REF!+#REF!+#REF!</f>
        <v>#REF!</v>
      </c>
      <c r="D62" s="16" t="e">
        <f>#REF!+#REF!+#REF!+#REF!+#REF!</f>
        <v>#REF!</v>
      </c>
      <c r="E62" s="16" t="e">
        <f>#REF!+#REF!+#REF!+#REF!+#REF!</f>
        <v>#REF!</v>
      </c>
      <c r="F62" s="25"/>
      <c r="G62" s="25"/>
      <c r="H62" s="28"/>
      <c r="I62" s="26"/>
      <c r="J62" s="25"/>
      <c r="K62" s="26"/>
      <c r="L62" s="26"/>
      <c r="M62" s="18"/>
      <c r="N62" s="18"/>
      <c r="O62" s="18"/>
      <c r="P62" s="72" t="s">
        <v>59</v>
      </c>
      <c r="Q62" s="141">
        <f t="shared" si="22"/>
        <v>0</v>
      </c>
      <c r="R62" s="141">
        <f t="shared" si="6"/>
        <v>0</v>
      </c>
    </row>
    <row r="63" spans="1:18" s="55" customFormat="1" ht="137.25" customHeight="1" x14ac:dyDescent="0.25">
      <c r="A63" s="146" t="s">
        <v>23</v>
      </c>
      <c r="B63" s="147" t="s">
        <v>122</v>
      </c>
      <c r="C63" s="54"/>
      <c r="D63" s="54"/>
      <c r="E63" s="54"/>
      <c r="F63" s="144">
        <f>SUM(F64:F68)</f>
        <v>1657537.01</v>
      </c>
      <c r="G63" s="144">
        <f t="shared" ref="G63:J63" si="34">SUM(G64:G68)</f>
        <v>2085620.97</v>
      </c>
      <c r="H63" s="144">
        <f>SUM(H64:H68)</f>
        <v>1316965.1599999999</v>
      </c>
      <c r="I63" s="145">
        <f>H63/G63</f>
        <v>0.63</v>
      </c>
      <c r="J63" s="144">
        <f t="shared" si="34"/>
        <v>1288420.71</v>
      </c>
      <c r="K63" s="145">
        <f>J63/G63</f>
        <v>0.62</v>
      </c>
      <c r="L63" s="144">
        <f>SUM(L64:L68)</f>
        <v>2016763.34</v>
      </c>
      <c r="M63" s="144">
        <f t="shared" ref="M63:N63" si="35">SUM(M64:M68)</f>
        <v>2085620.97</v>
      </c>
      <c r="N63" s="144">
        <f t="shared" si="35"/>
        <v>0</v>
      </c>
      <c r="O63" s="144">
        <f>SUM(O64:O68)</f>
        <v>68857.63</v>
      </c>
      <c r="P63" s="146"/>
      <c r="Q63" s="141">
        <f t="shared" si="22"/>
        <v>68857.63</v>
      </c>
      <c r="R63" s="141">
        <f t="shared" si="6"/>
        <v>0</v>
      </c>
    </row>
    <row r="64" spans="1:18" s="57" customFormat="1" ht="30.75" customHeight="1" x14ac:dyDescent="0.25">
      <c r="A64" s="68"/>
      <c r="B64" s="99" t="s">
        <v>4</v>
      </c>
      <c r="C64" s="56"/>
      <c r="D64" s="56"/>
      <c r="E64" s="56"/>
      <c r="F64" s="17">
        <f>F70+F106</f>
        <v>17057.03</v>
      </c>
      <c r="G64" s="17">
        <f t="shared" ref="F64:H68" si="36">G70+G106</f>
        <v>18542.34</v>
      </c>
      <c r="H64" s="17">
        <f>H70+H106</f>
        <v>16104.24</v>
      </c>
      <c r="I64" s="24">
        <f t="shared" ref="I64:I93" si="37">H64/G64</f>
        <v>0.86899999999999999</v>
      </c>
      <c r="J64" s="17">
        <f>J70+J106</f>
        <v>11341.94</v>
      </c>
      <c r="K64" s="24">
        <f t="shared" ref="K64:K69" si="38">J64/G64</f>
        <v>0.61199999999999999</v>
      </c>
      <c r="L64" s="17">
        <f>L70+L106</f>
        <v>16104.24</v>
      </c>
      <c r="M64" s="17">
        <f t="shared" ref="M64:N67" si="39">M70+M106</f>
        <v>18542.34</v>
      </c>
      <c r="N64" s="21">
        <f t="shared" si="39"/>
        <v>0</v>
      </c>
      <c r="O64" s="17">
        <f>O70+O106</f>
        <v>2438.1</v>
      </c>
      <c r="P64" s="75"/>
      <c r="Q64" s="141">
        <f t="shared" si="22"/>
        <v>2438.1</v>
      </c>
      <c r="R64" s="141">
        <f t="shared" si="6"/>
        <v>0</v>
      </c>
    </row>
    <row r="65" spans="1:18" s="57" customFormat="1" ht="30.75" customHeight="1" x14ac:dyDescent="0.25">
      <c r="A65" s="68"/>
      <c r="B65" s="99" t="s">
        <v>60</v>
      </c>
      <c r="C65" s="56"/>
      <c r="D65" s="56"/>
      <c r="E65" s="56"/>
      <c r="F65" s="17">
        <f t="shared" si="36"/>
        <v>1437380.31</v>
      </c>
      <c r="G65" s="17">
        <f t="shared" si="36"/>
        <v>1863978.96</v>
      </c>
      <c r="H65" s="17">
        <f>H71+H107</f>
        <v>1154543.58</v>
      </c>
      <c r="I65" s="24">
        <f t="shared" si="37"/>
        <v>0.61899999999999999</v>
      </c>
      <c r="J65" s="17">
        <f>J71+J107</f>
        <v>1130761.43</v>
      </c>
      <c r="K65" s="24">
        <f t="shared" si="38"/>
        <v>0.60699999999999998</v>
      </c>
      <c r="L65" s="17">
        <f>L71+L107</f>
        <v>1812260.98</v>
      </c>
      <c r="M65" s="17">
        <f t="shared" si="39"/>
        <v>1863978.96</v>
      </c>
      <c r="N65" s="21">
        <f t="shared" si="39"/>
        <v>0</v>
      </c>
      <c r="O65" s="17">
        <f>O71+O107</f>
        <v>51717.98</v>
      </c>
      <c r="P65" s="75"/>
      <c r="Q65" s="141">
        <f t="shared" si="22"/>
        <v>51717.98</v>
      </c>
      <c r="R65" s="141">
        <f t="shared" si="6"/>
        <v>0</v>
      </c>
    </row>
    <row r="66" spans="1:18" s="57" customFormat="1" ht="30.75" customHeight="1" x14ac:dyDescent="0.25">
      <c r="A66" s="68"/>
      <c r="B66" s="99" t="s">
        <v>11</v>
      </c>
      <c r="C66" s="56"/>
      <c r="D66" s="56"/>
      <c r="E66" s="56"/>
      <c r="F66" s="17">
        <f t="shared" si="36"/>
        <v>201343.76</v>
      </c>
      <c r="G66" s="17">
        <f t="shared" si="36"/>
        <v>201289.26</v>
      </c>
      <c r="H66" s="17">
        <f>H72+H108</f>
        <v>146317.34</v>
      </c>
      <c r="I66" s="24">
        <f t="shared" si="37"/>
        <v>0.72699999999999998</v>
      </c>
      <c r="J66" s="31">
        <f>J72+J108</f>
        <v>146317.34</v>
      </c>
      <c r="K66" s="24">
        <f t="shared" si="38"/>
        <v>0.72699999999999998</v>
      </c>
      <c r="L66" s="17">
        <f>L72+L108</f>
        <v>188398.12</v>
      </c>
      <c r="M66" s="17">
        <f t="shared" si="39"/>
        <v>201289.26</v>
      </c>
      <c r="N66" s="21">
        <f t="shared" si="39"/>
        <v>0</v>
      </c>
      <c r="O66" s="17">
        <f>O72+O108</f>
        <v>12891.14</v>
      </c>
      <c r="P66" s="76"/>
      <c r="Q66" s="141">
        <f t="shared" si="22"/>
        <v>12891.14</v>
      </c>
      <c r="R66" s="141">
        <f t="shared" si="6"/>
        <v>0</v>
      </c>
    </row>
    <row r="67" spans="1:18" s="57" customFormat="1" ht="30.75" customHeight="1" x14ac:dyDescent="0.25">
      <c r="A67" s="67"/>
      <c r="B67" s="100" t="s">
        <v>13</v>
      </c>
      <c r="C67" s="58"/>
      <c r="D67" s="58"/>
      <c r="E67" s="58"/>
      <c r="F67" s="31">
        <f t="shared" si="36"/>
        <v>1755.91</v>
      </c>
      <c r="G67" s="31">
        <f t="shared" si="36"/>
        <v>1810.41</v>
      </c>
      <c r="H67" s="31">
        <f t="shared" si="36"/>
        <v>0</v>
      </c>
      <c r="I67" s="73">
        <f t="shared" si="37"/>
        <v>0</v>
      </c>
      <c r="J67" s="31">
        <f>J73+J109</f>
        <v>0</v>
      </c>
      <c r="K67" s="73">
        <f t="shared" si="38"/>
        <v>0</v>
      </c>
      <c r="L67" s="31">
        <f>L73+L109</f>
        <v>0</v>
      </c>
      <c r="M67" s="31">
        <f t="shared" si="39"/>
        <v>1810.41</v>
      </c>
      <c r="N67" s="31">
        <f t="shared" si="39"/>
        <v>0</v>
      </c>
      <c r="O67" s="31">
        <f>O73+O109</f>
        <v>1810.41</v>
      </c>
      <c r="P67" s="77"/>
      <c r="Q67" s="141">
        <f t="shared" si="22"/>
        <v>1810.41</v>
      </c>
      <c r="R67" s="141">
        <f t="shared" si="6"/>
        <v>0</v>
      </c>
    </row>
    <row r="68" spans="1:18" s="57" customFormat="1" ht="30.75" customHeight="1" collapsed="1" x14ac:dyDescent="0.25">
      <c r="A68" s="67"/>
      <c r="B68" s="100" t="s">
        <v>5</v>
      </c>
      <c r="C68" s="58"/>
      <c r="D68" s="58"/>
      <c r="E68" s="58"/>
      <c r="F68" s="31">
        <f t="shared" si="36"/>
        <v>0</v>
      </c>
      <c r="G68" s="31">
        <f t="shared" si="36"/>
        <v>0</v>
      </c>
      <c r="H68" s="31">
        <f t="shared" si="36"/>
        <v>0</v>
      </c>
      <c r="I68" s="73"/>
      <c r="J68" s="31"/>
      <c r="K68" s="73"/>
      <c r="L68" s="31">
        <f>L74+L110</f>
        <v>0</v>
      </c>
      <c r="M68" s="31"/>
      <c r="N68" s="31"/>
      <c r="O68" s="73"/>
      <c r="P68" s="77"/>
      <c r="Q68" s="141">
        <f t="shared" si="22"/>
        <v>0</v>
      </c>
      <c r="R68" s="141">
        <f t="shared" si="6"/>
        <v>0</v>
      </c>
    </row>
    <row r="69" spans="1:18" s="55" customFormat="1" ht="25.5" x14ac:dyDescent="0.25">
      <c r="A69" s="120" t="s">
        <v>71</v>
      </c>
      <c r="B69" s="116" t="s">
        <v>84</v>
      </c>
      <c r="C69" s="59"/>
      <c r="D69" s="59"/>
      <c r="E69" s="59"/>
      <c r="F69" s="105">
        <f>SUM(F70:F74)</f>
        <v>1632434.03</v>
      </c>
      <c r="G69" s="105">
        <f t="shared" ref="G69:H69" si="40">SUM(G70:G74)</f>
        <v>2059251.23</v>
      </c>
      <c r="H69" s="105">
        <f t="shared" si="40"/>
        <v>1293204.17</v>
      </c>
      <c r="I69" s="106">
        <f t="shared" si="37"/>
        <v>0.63</v>
      </c>
      <c r="J69" s="105">
        <f>SUM(J70:J74)</f>
        <v>1270889.97</v>
      </c>
      <c r="K69" s="107">
        <f t="shared" si="38"/>
        <v>0.61699999999999999</v>
      </c>
      <c r="L69" s="105">
        <f>SUM(L70:L74)</f>
        <v>1992987.85</v>
      </c>
      <c r="M69" s="105">
        <f>SUM(M70:M74)</f>
        <v>2059251.23</v>
      </c>
      <c r="N69" s="105">
        <f>G69-M69</f>
        <v>0</v>
      </c>
      <c r="O69" s="16">
        <f>SUM(O71:O74)</f>
        <v>66263.38</v>
      </c>
      <c r="P69" s="198"/>
      <c r="Q69" s="141">
        <f t="shared" si="22"/>
        <v>66263.38</v>
      </c>
      <c r="R69" s="141">
        <f t="shared" si="6"/>
        <v>0</v>
      </c>
    </row>
    <row r="70" spans="1:18" s="57" customFormat="1" x14ac:dyDescent="0.25">
      <c r="A70" s="121"/>
      <c r="B70" s="100" t="s">
        <v>4</v>
      </c>
      <c r="C70" s="58"/>
      <c r="D70" s="58"/>
      <c r="E70" s="58"/>
      <c r="F70" s="31">
        <f t="shared" ref="F70:H74" si="41">F76+F82+F88+F100</f>
        <v>0</v>
      </c>
      <c r="G70" s="31">
        <f t="shared" si="41"/>
        <v>0</v>
      </c>
      <c r="H70" s="31">
        <f t="shared" si="41"/>
        <v>0</v>
      </c>
      <c r="I70" s="32"/>
      <c r="J70" s="31"/>
      <c r="K70" s="31"/>
      <c r="L70" s="31">
        <f>L76+L82+L88+L100</f>
        <v>0</v>
      </c>
      <c r="M70" s="31"/>
      <c r="N70" s="31"/>
      <c r="O70" s="17">
        <f>G70-L70</f>
        <v>0</v>
      </c>
      <c r="P70" s="198"/>
      <c r="Q70" s="141">
        <f t="shared" ref="Q70:Q101" si="42">G70-L70</f>
        <v>0</v>
      </c>
      <c r="R70" s="141">
        <f t="shared" si="6"/>
        <v>0</v>
      </c>
    </row>
    <row r="71" spans="1:18" s="57" customFormat="1" x14ac:dyDescent="0.25">
      <c r="A71" s="121"/>
      <c r="B71" s="100" t="s">
        <v>90</v>
      </c>
      <c r="C71" s="58"/>
      <c r="D71" s="58"/>
      <c r="E71" s="58"/>
      <c r="F71" s="31">
        <f>F77+F83+F89+F101</f>
        <v>1429787.86</v>
      </c>
      <c r="G71" s="31">
        <f t="shared" si="41"/>
        <v>1856605.06</v>
      </c>
      <c r="H71" s="31">
        <f>H77+H83+H89+H101</f>
        <v>1147169.68</v>
      </c>
      <c r="I71" s="32">
        <f t="shared" si="37"/>
        <v>0.62</v>
      </c>
      <c r="J71" s="31">
        <f>J77+J83+J89+J101</f>
        <v>1124855.48</v>
      </c>
      <c r="K71" s="32">
        <f>J71/G71</f>
        <v>0.61</v>
      </c>
      <c r="L71" s="31">
        <f>L77+L83+L89+L101</f>
        <v>1805043.23</v>
      </c>
      <c r="M71" s="31">
        <f>M77+M83+M89+M101</f>
        <v>1856605.06</v>
      </c>
      <c r="N71" s="31">
        <f t="shared" ref="N71:N73" si="43">N77+N83+N89</f>
        <v>0</v>
      </c>
      <c r="O71" s="17">
        <f>G71-L71</f>
        <v>51561.83</v>
      </c>
      <c r="P71" s="198"/>
      <c r="Q71" s="141">
        <f t="shared" si="42"/>
        <v>51561.83</v>
      </c>
      <c r="R71" s="141">
        <f t="shared" si="6"/>
        <v>0</v>
      </c>
    </row>
    <row r="72" spans="1:18" s="57" customFormat="1" x14ac:dyDescent="0.25">
      <c r="A72" s="121"/>
      <c r="B72" s="100" t="s">
        <v>11</v>
      </c>
      <c r="C72" s="58"/>
      <c r="D72" s="58"/>
      <c r="E72" s="58"/>
      <c r="F72" s="31">
        <f t="shared" si="41"/>
        <v>200890.26</v>
      </c>
      <c r="G72" s="31">
        <f t="shared" si="41"/>
        <v>200835.76</v>
      </c>
      <c r="H72" s="31">
        <f>H78+H84+H90+H102</f>
        <v>146034.49</v>
      </c>
      <c r="I72" s="32">
        <f t="shared" si="37"/>
        <v>0.73</v>
      </c>
      <c r="J72" s="31">
        <f>J78+J84+J90+J102</f>
        <v>146034.49</v>
      </c>
      <c r="K72" s="32">
        <f>J72/G72</f>
        <v>0.73</v>
      </c>
      <c r="L72" s="31">
        <f>L78+L84+L90+L102</f>
        <v>187944.62</v>
      </c>
      <c r="M72" s="31">
        <f>M78+M84+M90+M102</f>
        <v>200835.76</v>
      </c>
      <c r="N72" s="31">
        <f t="shared" si="43"/>
        <v>0</v>
      </c>
      <c r="O72" s="17">
        <f>G72-L72</f>
        <v>12891.14</v>
      </c>
      <c r="P72" s="198"/>
      <c r="Q72" s="141">
        <f t="shared" si="42"/>
        <v>12891.14</v>
      </c>
      <c r="R72" s="141">
        <f t="shared" ref="R72:R135" si="44">O72-Q72</f>
        <v>0</v>
      </c>
    </row>
    <row r="73" spans="1:18" s="57" customFormat="1" x14ac:dyDescent="0.25">
      <c r="A73" s="121"/>
      <c r="B73" s="100" t="s">
        <v>13</v>
      </c>
      <c r="C73" s="58"/>
      <c r="D73" s="58"/>
      <c r="E73" s="58"/>
      <c r="F73" s="31">
        <f t="shared" si="41"/>
        <v>1755.91</v>
      </c>
      <c r="G73" s="31">
        <f t="shared" si="41"/>
        <v>1810.41</v>
      </c>
      <c r="H73" s="31">
        <f>H79+H85+H91+H103</f>
        <v>0</v>
      </c>
      <c r="I73" s="32">
        <f t="shared" si="37"/>
        <v>0</v>
      </c>
      <c r="J73" s="31">
        <f>J79+J85+J91+J103</f>
        <v>0</v>
      </c>
      <c r="K73" s="32">
        <f>J73/G73</f>
        <v>0</v>
      </c>
      <c r="L73" s="31">
        <f t="shared" ref="L73:L74" si="45">L79+L85+L91+L103</f>
        <v>0</v>
      </c>
      <c r="M73" s="31">
        <f>M79+M85+M91+M103</f>
        <v>1810.41</v>
      </c>
      <c r="N73" s="31">
        <f t="shared" si="43"/>
        <v>0</v>
      </c>
      <c r="O73" s="17">
        <v>1810.41</v>
      </c>
      <c r="P73" s="198"/>
      <c r="Q73" s="141">
        <f t="shared" si="42"/>
        <v>1810.41</v>
      </c>
      <c r="R73" s="141">
        <f t="shared" si="44"/>
        <v>0</v>
      </c>
    </row>
    <row r="74" spans="1:18" s="57" customFormat="1" collapsed="1" x14ac:dyDescent="0.25">
      <c r="A74" s="121"/>
      <c r="B74" s="100" t="s">
        <v>5</v>
      </c>
      <c r="C74" s="58"/>
      <c r="D74" s="58"/>
      <c r="E74" s="58"/>
      <c r="F74" s="31">
        <f t="shared" si="41"/>
        <v>0</v>
      </c>
      <c r="G74" s="31">
        <f t="shared" si="41"/>
        <v>0</v>
      </c>
      <c r="H74" s="31">
        <f t="shared" si="41"/>
        <v>0</v>
      </c>
      <c r="I74" s="32"/>
      <c r="J74" s="31"/>
      <c r="K74" s="31"/>
      <c r="L74" s="31">
        <f t="shared" si="45"/>
        <v>0</v>
      </c>
      <c r="M74" s="31"/>
      <c r="N74" s="31"/>
      <c r="O74" s="17"/>
      <c r="P74" s="198"/>
      <c r="Q74" s="141">
        <f t="shared" si="42"/>
        <v>0</v>
      </c>
      <c r="R74" s="141">
        <f t="shared" si="44"/>
        <v>0</v>
      </c>
    </row>
    <row r="75" spans="1:18" s="41" customFormat="1" ht="30.75" customHeight="1" x14ac:dyDescent="0.25">
      <c r="A75" s="122" t="s">
        <v>72</v>
      </c>
      <c r="B75" s="117" t="s">
        <v>61</v>
      </c>
      <c r="C75" s="45"/>
      <c r="D75" s="45"/>
      <c r="E75" s="45"/>
      <c r="F75" s="108">
        <f>SUM(F76:F80)</f>
        <v>375116.43</v>
      </c>
      <c r="G75" s="108">
        <f t="shared" ref="G75:H75" si="46">SUM(G76:G80)</f>
        <v>802151.53</v>
      </c>
      <c r="H75" s="103">
        <f t="shared" si="46"/>
        <v>179849.08</v>
      </c>
      <c r="I75" s="109">
        <f t="shared" si="37"/>
        <v>0.22</v>
      </c>
      <c r="J75" s="108">
        <f>SUM(J76:J80)</f>
        <v>179849.08</v>
      </c>
      <c r="K75" s="109">
        <f t="shared" ref="K75:K114" si="47">J75/G75</f>
        <v>0.22</v>
      </c>
      <c r="L75" s="108">
        <f>SUM(L76:L80)</f>
        <v>802151.53</v>
      </c>
      <c r="M75" s="108">
        <f t="shared" ref="M75" si="48">SUM(M76:M80)</f>
        <v>802151.53</v>
      </c>
      <c r="N75" s="108">
        <f t="shared" ref="N75:N106" si="49">G75-M75</f>
        <v>0</v>
      </c>
      <c r="O75" s="15">
        <f t="shared" ref="O75" si="50">O76+O77+O78+O79+O80</f>
        <v>0</v>
      </c>
      <c r="P75" s="204" t="s">
        <v>112</v>
      </c>
      <c r="Q75" s="141">
        <f t="shared" si="42"/>
        <v>0</v>
      </c>
      <c r="R75" s="141">
        <f t="shared" si="44"/>
        <v>0</v>
      </c>
    </row>
    <row r="76" spans="1:18" s="42" customFormat="1" ht="26.25" customHeight="1" x14ac:dyDescent="0.25">
      <c r="A76" s="122"/>
      <c r="B76" s="118" t="s">
        <v>4</v>
      </c>
      <c r="C76" s="44"/>
      <c r="D76" s="44"/>
      <c r="E76" s="44"/>
      <c r="F76" s="47"/>
      <c r="G76" s="102"/>
      <c r="H76" s="31"/>
      <c r="I76" s="110"/>
      <c r="J76" s="47"/>
      <c r="K76" s="110"/>
      <c r="L76" s="47"/>
      <c r="M76" s="102"/>
      <c r="N76" s="47"/>
      <c r="O76" s="46">
        <f>G76-L76</f>
        <v>0</v>
      </c>
      <c r="P76" s="205"/>
      <c r="Q76" s="141">
        <f t="shared" si="42"/>
        <v>0</v>
      </c>
      <c r="R76" s="141">
        <f t="shared" si="44"/>
        <v>0</v>
      </c>
    </row>
    <row r="77" spans="1:18" s="42" customFormat="1" ht="51.75" customHeight="1" x14ac:dyDescent="0.25">
      <c r="A77" s="122"/>
      <c r="B77" s="118" t="s">
        <v>90</v>
      </c>
      <c r="C77" s="44"/>
      <c r="D77" s="44"/>
      <c r="E77" s="44"/>
      <c r="F77" s="47">
        <v>333853.62</v>
      </c>
      <c r="G77" s="47">
        <v>760888.72</v>
      </c>
      <c r="H77" s="31">
        <v>160065.68</v>
      </c>
      <c r="I77" s="110">
        <f t="shared" si="37"/>
        <v>0.21</v>
      </c>
      <c r="J77" s="47">
        <v>160065.68</v>
      </c>
      <c r="K77" s="110">
        <f t="shared" si="47"/>
        <v>0.21</v>
      </c>
      <c r="L77" s="47">
        <v>760888.72</v>
      </c>
      <c r="M77" s="47">
        <f>G77</f>
        <v>760888.72</v>
      </c>
      <c r="N77" s="47">
        <f t="shared" si="49"/>
        <v>0</v>
      </c>
      <c r="O77" s="17">
        <f t="shared" ref="O77:O78" si="51">G77-L77</f>
        <v>0</v>
      </c>
      <c r="P77" s="205"/>
      <c r="Q77" s="141">
        <f t="shared" si="42"/>
        <v>0</v>
      </c>
      <c r="R77" s="141">
        <f t="shared" si="44"/>
        <v>0</v>
      </c>
    </row>
    <row r="78" spans="1:18" s="42" customFormat="1" ht="44.25" customHeight="1" x14ac:dyDescent="0.25">
      <c r="A78" s="122"/>
      <c r="B78" s="118" t="s">
        <v>62</v>
      </c>
      <c r="C78" s="44"/>
      <c r="D78" s="44"/>
      <c r="E78" s="44"/>
      <c r="F78" s="47">
        <v>41262.81</v>
      </c>
      <c r="G78" s="47">
        <v>41262.81</v>
      </c>
      <c r="H78" s="31">
        <v>19783.400000000001</v>
      </c>
      <c r="I78" s="110">
        <f t="shared" si="37"/>
        <v>0.48</v>
      </c>
      <c r="J78" s="47">
        <v>19783.400000000001</v>
      </c>
      <c r="K78" s="110">
        <f t="shared" si="47"/>
        <v>0.48</v>
      </c>
      <c r="L78" s="47">
        <v>41262.81</v>
      </c>
      <c r="M78" s="47">
        <f>G78</f>
        <v>41262.81</v>
      </c>
      <c r="N78" s="47">
        <f t="shared" si="49"/>
        <v>0</v>
      </c>
      <c r="O78" s="17">
        <f t="shared" si="51"/>
        <v>0</v>
      </c>
      <c r="P78" s="205"/>
      <c r="Q78" s="141">
        <f t="shared" si="42"/>
        <v>0</v>
      </c>
      <c r="R78" s="141">
        <f t="shared" si="44"/>
        <v>0</v>
      </c>
    </row>
    <row r="79" spans="1:18" s="42" customFormat="1" ht="44.25" customHeight="1" x14ac:dyDescent="0.25">
      <c r="A79" s="122"/>
      <c r="B79" s="118" t="s">
        <v>13</v>
      </c>
      <c r="C79" s="44"/>
      <c r="D79" s="44"/>
      <c r="E79" s="44"/>
      <c r="F79" s="47"/>
      <c r="G79" s="47"/>
      <c r="H79" s="31"/>
      <c r="I79" s="110"/>
      <c r="J79" s="47"/>
      <c r="K79" s="110"/>
      <c r="L79" s="47"/>
      <c r="M79" s="102"/>
      <c r="N79" s="47"/>
      <c r="O79" s="46"/>
      <c r="P79" s="205"/>
      <c r="Q79" s="141">
        <f t="shared" si="42"/>
        <v>0</v>
      </c>
      <c r="R79" s="141">
        <f t="shared" si="44"/>
        <v>0</v>
      </c>
    </row>
    <row r="80" spans="1:18" s="42" customFormat="1" ht="44.25" customHeight="1" collapsed="1" x14ac:dyDescent="0.25">
      <c r="A80" s="122"/>
      <c r="B80" s="118" t="s">
        <v>5</v>
      </c>
      <c r="C80" s="44"/>
      <c r="D80" s="44"/>
      <c r="E80" s="44"/>
      <c r="F80" s="47"/>
      <c r="G80" s="102"/>
      <c r="H80" s="31"/>
      <c r="I80" s="110"/>
      <c r="J80" s="47"/>
      <c r="K80" s="110"/>
      <c r="L80" s="47"/>
      <c r="M80" s="102"/>
      <c r="N80" s="47"/>
      <c r="O80" s="46"/>
      <c r="P80" s="206"/>
      <c r="Q80" s="141">
        <f t="shared" si="42"/>
        <v>0</v>
      </c>
      <c r="R80" s="141">
        <f t="shared" si="44"/>
        <v>0</v>
      </c>
    </row>
    <row r="81" spans="1:18" s="41" customFormat="1" ht="81" customHeight="1" x14ac:dyDescent="0.25">
      <c r="A81" s="122" t="s">
        <v>73</v>
      </c>
      <c r="B81" s="117" t="s">
        <v>63</v>
      </c>
      <c r="C81" s="45"/>
      <c r="D81" s="45"/>
      <c r="E81" s="45"/>
      <c r="F81" s="108">
        <f t="shared" ref="F81:H81" si="52">SUM(F82:F86)</f>
        <v>189811.47</v>
      </c>
      <c r="G81" s="108">
        <f t="shared" si="52"/>
        <v>189811.47</v>
      </c>
      <c r="H81" s="103">
        <f t="shared" si="52"/>
        <v>125037.09</v>
      </c>
      <c r="I81" s="109">
        <f t="shared" si="37"/>
        <v>0.66</v>
      </c>
      <c r="J81" s="108">
        <f>SUM(J82:J86)</f>
        <v>102722.89</v>
      </c>
      <c r="K81" s="109">
        <f t="shared" si="47"/>
        <v>0.54</v>
      </c>
      <c r="L81" s="108">
        <f>SUM(L82:L86)</f>
        <v>189811.47</v>
      </c>
      <c r="M81" s="108">
        <f>SUM(M82:M86)</f>
        <v>189811.47</v>
      </c>
      <c r="N81" s="108">
        <f t="shared" si="49"/>
        <v>0</v>
      </c>
      <c r="O81" s="15">
        <f t="shared" ref="O81" si="53">O82+O83+O84+O85+O86</f>
        <v>0</v>
      </c>
      <c r="P81" s="204" t="s">
        <v>104</v>
      </c>
      <c r="Q81" s="141">
        <f t="shared" si="42"/>
        <v>0</v>
      </c>
      <c r="R81" s="141">
        <f t="shared" si="44"/>
        <v>0</v>
      </c>
    </row>
    <row r="82" spans="1:18" s="42" customFormat="1" x14ac:dyDescent="0.25">
      <c r="A82" s="122"/>
      <c r="B82" s="118" t="s">
        <v>4</v>
      </c>
      <c r="C82" s="44"/>
      <c r="D82" s="44"/>
      <c r="E82" s="44"/>
      <c r="F82" s="47"/>
      <c r="G82" s="102"/>
      <c r="H82" s="31"/>
      <c r="I82" s="110"/>
      <c r="J82" s="47"/>
      <c r="K82" s="110"/>
      <c r="L82" s="47"/>
      <c r="M82" s="47"/>
      <c r="N82" s="47"/>
      <c r="O82" s="46">
        <f>G82-L82</f>
        <v>0</v>
      </c>
      <c r="P82" s="205"/>
      <c r="Q82" s="141">
        <f t="shared" si="42"/>
        <v>0</v>
      </c>
      <c r="R82" s="141">
        <f t="shared" si="44"/>
        <v>0</v>
      </c>
    </row>
    <row r="83" spans="1:18" s="42" customFormat="1" x14ac:dyDescent="0.25">
      <c r="A83" s="122"/>
      <c r="B83" s="118" t="s">
        <v>90</v>
      </c>
      <c r="C83" s="44"/>
      <c r="D83" s="44"/>
      <c r="E83" s="44"/>
      <c r="F83" s="47">
        <v>152482.23999999999</v>
      </c>
      <c r="G83" s="47">
        <v>152482.23999999999</v>
      </c>
      <c r="H83" s="31">
        <v>108138.58</v>
      </c>
      <c r="I83" s="110">
        <f t="shared" si="37"/>
        <v>0.71</v>
      </c>
      <c r="J83" s="47">
        <v>85824.38</v>
      </c>
      <c r="K83" s="110">
        <f t="shared" si="47"/>
        <v>0.56000000000000005</v>
      </c>
      <c r="L83" s="47">
        <v>152482.23999999999</v>
      </c>
      <c r="M83" s="47">
        <f>G83</f>
        <v>152482.23999999999</v>
      </c>
      <c r="N83" s="47">
        <f t="shared" si="49"/>
        <v>0</v>
      </c>
      <c r="O83" s="17">
        <f t="shared" ref="O83:O84" si="54">G83-L83</f>
        <v>0</v>
      </c>
      <c r="P83" s="205"/>
      <c r="Q83" s="141">
        <f t="shared" si="42"/>
        <v>0</v>
      </c>
      <c r="R83" s="141">
        <f t="shared" si="44"/>
        <v>0</v>
      </c>
    </row>
    <row r="84" spans="1:18" s="42" customFormat="1" x14ac:dyDescent="0.25">
      <c r="A84" s="122"/>
      <c r="B84" s="118" t="s">
        <v>62</v>
      </c>
      <c r="C84" s="44"/>
      <c r="D84" s="44"/>
      <c r="E84" s="44"/>
      <c r="F84" s="47">
        <v>37329.230000000003</v>
      </c>
      <c r="G84" s="47">
        <v>37329.230000000003</v>
      </c>
      <c r="H84" s="31">
        <v>16898.509999999998</v>
      </c>
      <c r="I84" s="110">
        <f t="shared" si="37"/>
        <v>0.45</v>
      </c>
      <c r="J84" s="47">
        <v>16898.509999999998</v>
      </c>
      <c r="K84" s="110">
        <f t="shared" si="47"/>
        <v>0.45</v>
      </c>
      <c r="L84" s="47">
        <v>37329.230000000003</v>
      </c>
      <c r="M84" s="47">
        <f>G84</f>
        <v>37329.230000000003</v>
      </c>
      <c r="N84" s="47">
        <f t="shared" si="49"/>
        <v>0</v>
      </c>
      <c r="O84" s="17">
        <f t="shared" si="54"/>
        <v>0</v>
      </c>
      <c r="P84" s="205"/>
      <c r="Q84" s="141">
        <f t="shared" si="42"/>
        <v>0</v>
      </c>
      <c r="R84" s="141">
        <f t="shared" si="44"/>
        <v>0</v>
      </c>
    </row>
    <row r="85" spans="1:18" s="42" customFormat="1" x14ac:dyDescent="0.25">
      <c r="A85" s="122"/>
      <c r="B85" s="118" t="s">
        <v>13</v>
      </c>
      <c r="C85" s="44"/>
      <c r="D85" s="44"/>
      <c r="E85" s="44"/>
      <c r="F85" s="47"/>
      <c r="G85" s="102"/>
      <c r="H85" s="31"/>
      <c r="I85" s="110"/>
      <c r="J85" s="47"/>
      <c r="K85" s="110"/>
      <c r="L85" s="47"/>
      <c r="M85" s="47"/>
      <c r="N85" s="47"/>
      <c r="O85" s="46"/>
      <c r="P85" s="205"/>
      <c r="Q85" s="141">
        <f t="shared" si="42"/>
        <v>0</v>
      </c>
      <c r="R85" s="141">
        <f t="shared" si="44"/>
        <v>0</v>
      </c>
    </row>
    <row r="86" spans="1:18" s="42" customFormat="1" collapsed="1" x14ac:dyDescent="0.25">
      <c r="A86" s="122"/>
      <c r="B86" s="118" t="s">
        <v>5</v>
      </c>
      <c r="C86" s="44"/>
      <c r="D86" s="44"/>
      <c r="E86" s="44"/>
      <c r="F86" s="47"/>
      <c r="G86" s="102"/>
      <c r="H86" s="31"/>
      <c r="I86" s="110"/>
      <c r="J86" s="47"/>
      <c r="K86" s="110"/>
      <c r="L86" s="47"/>
      <c r="M86" s="47"/>
      <c r="N86" s="47"/>
      <c r="O86" s="46"/>
      <c r="P86" s="206"/>
      <c r="Q86" s="141">
        <f t="shared" si="42"/>
        <v>0</v>
      </c>
      <c r="R86" s="141">
        <f t="shared" si="44"/>
        <v>0</v>
      </c>
    </row>
    <row r="87" spans="1:18" s="55" customFormat="1" ht="78.75" x14ac:dyDescent="0.25">
      <c r="A87" s="123" t="s">
        <v>74</v>
      </c>
      <c r="B87" s="119" t="s">
        <v>64</v>
      </c>
      <c r="C87" s="60"/>
      <c r="D87" s="60"/>
      <c r="E87" s="60"/>
      <c r="F87" s="103">
        <f t="shared" ref="F87:H87" si="55">SUM(F88:F92)</f>
        <v>143570.91</v>
      </c>
      <c r="G87" s="103">
        <f t="shared" si="55"/>
        <v>143353.01</v>
      </c>
      <c r="H87" s="103">
        <f t="shared" si="55"/>
        <v>64383.49</v>
      </c>
      <c r="I87" s="111">
        <f t="shared" si="37"/>
        <v>0.45</v>
      </c>
      <c r="J87" s="103">
        <f>SUM(J88:J92)</f>
        <v>64383.49</v>
      </c>
      <c r="K87" s="111">
        <f t="shared" si="47"/>
        <v>0.45</v>
      </c>
      <c r="L87" s="103">
        <f>SUM(L88:L92)</f>
        <v>77090.34</v>
      </c>
      <c r="M87" s="103">
        <f>SUM(M88:M92)</f>
        <v>143353.01</v>
      </c>
      <c r="N87" s="103">
        <f t="shared" si="49"/>
        <v>0</v>
      </c>
      <c r="O87" s="105">
        <f t="shared" ref="O87" si="56">O88+O89+O90+O91+O92</f>
        <v>66262.67</v>
      </c>
      <c r="P87" s="78"/>
      <c r="Q87" s="141">
        <f t="shared" si="42"/>
        <v>66262.67</v>
      </c>
      <c r="R87" s="141">
        <f t="shared" si="44"/>
        <v>0</v>
      </c>
    </row>
    <row r="88" spans="1:18" s="57" customFormat="1" x14ac:dyDescent="0.25">
      <c r="A88" s="123"/>
      <c r="B88" s="100" t="s">
        <v>4</v>
      </c>
      <c r="C88" s="58"/>
      <c r="D88" s="58"/>
      <c r="E88" s="58"/>
      <c r="F88" s="31">
        <f>F94</f>
        <v>0</v>
      </c>
      <c r="G88" s="31">
        <f t="shared" ref="G88:H89" si="57">G94</f>
        <v>0</v>
      </c>
      <c r="H88" s="31">
        <f t="shared" si="57"/>
        <v>0</v>
      </c>
      <c r="I88" s="32"/>
      <c r="J88" s="31"/>
      <c r="K88" s="32"/>
      <c r="L88" s="31"/>
      <c r="M88" s="31"/>
      <c r="N88" s="31"/>
      <c r="O88" s="31">
        <f>G88-L88</f>
        <v>0</v>
      </c>
      <c r="P88" s="75"/>
      <c r="Q88" s="141">
        <f t="shared" si="42"/>
        <v>0</v>
      </c>
      <c r="R88" s="141">
        <f t="shared" si="44"/>
        <v>0</v>
      </c>
    </row>
    <row r="89" spans="1:18" s="57" customFormat="1" x14ac:dyDescent="0.25">
      <c r="A89" s="123"/>
      <c r="B89" s="100" t="s">
        <v>90</v>
      </c>
      <c r="C89" s="58"/>
      <c r="D89" s="58"/>
      <c r="E89" s="58"/>
      <c r="F89" s="31">
        <f>F95</f>
        <v>113452</v>
      </c>
      <c r="G89" s="31">
        <f t="shared" si="57"/>
        <v>113234.1</v>
      </c>
      <c r="H89" s="31">
        <f xml:space="preserve"> H95</f>
        <v>48965.42</v>
      </c>
      <c r="I89" s="73">
        <f t="shared" si="37"/>
        <v>0.432</v>
      </c>
      <c r="J89" s="31">
        <f>H89</f>
        <v>48965.42</v>
      </c>
      <c r="K89" s="73">
        <f t="shared" si="47"/>
        <v>0.432</v>
      </c>
      <c r="L89" s="31">
        <f t="shared" ref="J89:L91" si="58">L95</f>
        <v>61672.27</v>
      </c>
      <c r="M89" s="31">
        <f t="shared" ref="M89:M91" si="59">M95</f>
        <v>113234.1</v>
      </c>
      <c r="N89" s="31">
        <f t="shared" si="49"/>
        <v>0</v>
      </c>
      <c r="O89" s="31">
        <f>G89-L89</f>
        <v>51561.83</v>
      </c>
      <c r="P89" s="75"/>
      <c r="Q89" s="141">
        <f t="shared" si="42"/>
        <v>51561.83</v>
      </c>
      <c r="R89" s="141">
        <f t="shared" si="44"/>
        <v>0</v>
      </c>
    </row>
    <row r="90" spans="1:18" s="57" customFormat="1" x14ac:dyDescent="0.25">
      <c r="A90" s="123"/>
      <c r="B90" s="100" t="s">
        <v>62</v>
      </c>
      <c r="C90" s="58"/>
      <c r="D90" s="58"/>
      <c r="E90" s="58"/>
      <c r="F90" s="31">
        <f t="shared" ref="F90:H92" si="60">F96</f>
        <v>28363</v>
      </c>
      <c r="G90" s="31">
        <f t="shared" si="60"/>
        <v>28308.5</v>
      </c>
      <c r="H90" s="31">
        <f t="shared" si="60"/>
        <v>15418.07</v>
      </c>
      <c r="I90" s="32">
        <f t="shared" si="37"/>
        <v>0.54</v>
      </c>
      <c r="J90" s="31">
        <f t="shared" si="58"/>
        <v>15418.07</v>
      </c>
      <c r="K90" s="32">
        <f t="shared" si="47"/>
        <v>0.54</v>
      </c>
      <c r="L90" s="31">
        <f t="shared" si="58"/>
        <v>15418.07</v>
      </c>
      <c r="M90" s="31">
        <f t="shared" si="59"/>
        <v>28308.5</v>
      </c>
      <c r="N90" s="31">
        <f t="shared" si="49"/>
        <v>0</v>
      </c>
      <c r="O90" s="31">
        <f t="shared" ref="O90:O91" si="61">G90-L90</f>
        <v>12890.43</v>
      </c>
      <c r="P90" s="75"/>
      <c r="Q90" s="141">
        <f t="shared" si="42"/>
        <v>12890.43</v>
      </c>
      <c r="R90" s="141">
        <f t="shared" si="44"/>
        <v>0</v>
      </c>
    </row>
    <row r="91" spans="1:18" s="57" customFormat="1" x14ac:dyDescent="0.25">
      <c r="A91" s="123"/>
      <c r="B91" s="100" t="s">
        <v>13</v>
      </c>
      <c r="C91" s="58"/>
      <c r="D91" s="58"/>
      <c r="E91" s="58"/>
      <c r="F91" s="31">
        <f t="shared" si="60"/>
        <v>1755.91</v>
      </c>
      <c r="G91" s="31">
        <f t="shared" si="60"/>
        <v>1810.41</v>
      </c>
      <c r="H91" s="31">
        <f t="shared" si="60"/>
        <v>0</v>
      </c>
      <c r="I91" s="32">
        <f t="shared" si="37"/>
        <v>0</v>
      </c>
      <c r="J91" s="31">
        <f t="shared" si="58"/>
        <v>0</v>
      </c>
      <c r="K91" s="32">
        <f t="shared" si="47"/>
        <v>0</v>
      </c>
      <c r="L91" s="31">
        <f t="shared" si="58"/>
        <v>0</v>
      </c>
      <c r="M91" s="31">
        <f t="shared" si="59"/>
        <v>1810.41</v>
      </c>
      <c r="N91" s="31">
        <f t="shared" si="49"/>
        <v>0</v>
      </c>
      <c r="O91" s="31">
        <f t="shared" si="61"/>
        <v>1810.41</v>
      </c>
      <c r="P91" s="75"/>
      <c r="Q91" s="141">
        <f t="shared" si="42"/>
        <v>1810.41</v>
      </c>
      <c r="R91" s="141">
        <f t="shared" si="44"/>
        <v>0</v>
      </c>
    </row>
    <row r="92" spans="1:18" s="57" customFormat="1" collapsed="1" x14ac:dyDescent="0.25">
      <c r="A92" s="123"/>
      <c r="B92" s="100" t="s">
        <v>5</v>
      </c>
      <c r="C92" s="58"/>
      <c r="D92" s="58"/>
      <c r="E92" s="58"/>
      <c r="F92" s="31">
        <f t="shared" si="60"/>
        <v>0</v>
      </c>
      <c r="G92" s="31">
        <f t="shared" si="60"/>
        <v>0</v>
      </c>
      <c r="H92" s="31">
        <f t="shared" si="60"/>
        <v>0</v>
      </c>
      <c r="I92" s="32"/>
      <c r="J92" s="31"/>
      <c r="K92" s="32"/>
      <c r="L92" s="31"/>
      <c r="M92" s="31"/>
      <c r="N92" s="31"/>
      <c r="O92" s="17"/>
      <c r="P92" s="75"/>
      <c r="Q92" s="141">
        <f t="shared" si="42"/>
        <v>0</v>
      </c>
      <c r="R92" s="141">
        <f t="shared" si="44"/>
        <v>0</v>
      </c>
    </row>
    <row r="93" spans="1:18" s="61" customFormat="1" ht="156" customHeight="1" x14ac:dyDescent="0.25">
      <c r="A93" s="123" t="s">
        <v>75</v>
      </c>
      <c r="B93" s="119" t="s">
        <v>65</v>
      </c>
      <c r="C93" s="60"/>
      <c r="D93" s="60"/>
      <c r="E93" s="60"/>
      <c r="F93" s="103">
        <f t="shared" ref="F93:H93" si="62">SUM(F94:F98)</f>
        <v>143570.91</v>
      </c>
      <c r="G93" s="103">
        <f t="shared" si="62"/>
        <v>143353.01</v>
      </c>
      <c r="H93" s="103">
        <f t="shared" si="62"/>
        <v>64383.49</v>
      </c>
      <c r="I93" s="111">
        <f t="shared" si="37"/>
        <v>0.45</v>
      </c>
      <c r="J93" s="103">
        <f>SUM(J94:J98)</f>
        <v>64383.49</v>
      </c>
      <c r="K93" s="111">
        <f t="shared" si="47"/>
        <v>0.45</v>
      </c>
      <c r="L93" s="103">
        <f>SUM(L94:L98)</f>
        <v>77090.34</v>
      </c>
      <c r="M93" s="103">
        <f>SUM(M94:M98)</f>
        <v>143353.01</v>
      </c>
      <c r="N93" s="103">
        <f t="shared" si="49"/>
        <v>0</v>
      </c>
      <c r="O93" s="105">
        <f t="shared" ref="O93" si="63">O94+O95+O96+O97+O98</f>
        <v>66262.67</v>
      </c>
      <c r="P93" s="154" t="s">
        <v>121</v>
      </c>
      <c r="Q93" s="141">
        <f t="shared" si="42"/>
        <v>66262.67</v>
      </c>
      <c r="R93" s="141">
        <f t="shared" si="44"/>
        <v>0</v>
      </c>
    </row>
    <row r="94" spans="1:18" s="57" customFormat="1" x14ac:dyDescent="0.25">
      <c r="A94" s="123"/>
      <c r="B94" s="100" t="s">
        <v>4</v>
      </c>
      <c r="C94" s="58"/>
      <c r="D94" s="58"/>
      <c r="E94" s="58"/>
      <c r="F94" s="31"/>
      <c r="G94" s="89"/>
      <c r="H94" s="31"/>
      <c r="I94" s="32"/>
      <c r="J94" s="31"/>
      <c r="K94" s="32"/>
      <c r="L94" s="31"/>
      <c r="M94" s="31"/>
      <c r="N94" s="31"/>
      <c r="O94" s="31">
        <f>G94-L94</f>
        <v>0</v>
      </c>
      <c r="P94" s="154"/>
      <c r="Q94" s="141">
        <f t="shared" si="42"/>
        <v>0</v>
      </c>
      <c r="R94" s="141">
        <f t="shared" si="44"/>
        <v>0</v>
      </c>
    </row>
    <row r="95" spans="1:18" s="57" customFormat="1" ht="154.5" customHeight="1" x14ac:dyDescent="0.25">
      <c r="A95" s="123"/>
      <c r="B95" s="119" t="s">
        <v>64</v>
      </c>
      <c r="C95" s="58"/>
      <c r="D95" s="58"/>
      <c r="E95" s="58"/>
      <c r="F95" s="31">
        <v>113452</v>
      </c>
      <c r="G95" s="31">
        <v>113234.1</v>
      </c>
      <c r="H95" s="31">
        <v>48965.42</v>
      </c>
      <c r="I95" s="73">
        <f t="shared" ref="I95:I114" si="64">H95/G95</f>
        <v>0.432</v>
      </c>
      <c r="J95" s="31">
        <v>48965.42</v>
      </c>
      <c r="K95" s="73">
        <f t="shared" si="47"/>
        <v>0.432</v>
      </c>
      <c r="L95" s="31">
        <v>61672.27</v>
      </c>
      <c r="M95" s="31">
        <f>G95</f>
        <v>113234.1</v>
      </c>
      <c r="N95" s="31">
        <f t="shared" si="49"/>
        <v>0</v>
      </c>
      <c r="O95" s="31">
        <f>G95-L95</f>
        <v>51561.83</v>
      </c>
      <c r="P95" s="154"/>
      <c r="Q95" s="141">
        <f t="shared" si="42"/>
        <v>51561.83</v>
      </c>
      <c r="R95" s="141">
        <f t="shared" si="44"/>
        <v>0</v>
      </c>
    </row>
    <row r="96" spans="1:18" s="57" customFormat="1" x14ac:dyDescent="0.25">
      <c r="A96" s="123"/>
      <c r="B96" s="100" t="s">
        <v>62</v>
      </c>
      <c r="C96" s="58"/>
      <c r="D96" s="58"/>
      <c r="E96" s="58"/>
      <c r="F96" s="31">
        <v>28363</v>
      </c>
      <c r="G96" s="31">
        <v>28308.5</v>
      </c>
      <c r="H96" s="31">
        <v>15418.07</v>
      </c>
      <c r="I96" s="32">
        <f t="shared" si="64"/>
        <v>0.54</v>
      </c>
      <c r="J96" s="31">
        <v>15418.07</v>
      </c>
      <c r="K96" s="32">
        <f t="shared" si="47"/>
        <v>0.54</v>
      </c>
      <c r="L96" s="31">
        <v>15418.07</v>
      </c>
      <c r="M96" s="31">
        <f>G96</f>
        <v>28308.5</v>
      </c>
      <c r="N96" s="31">
        <f t="shared" si="49"/>
        <v>0</v>
      </c>
      <c r="O96" s="31">
        <f t="shared" ref="O96" si="65">G96-L96</f>
        <v>12890.43</v>
      </c>
      <c r="P96" s="154"/>
      <c r="Q96" s="141">
        <f t="shared" si="42"/>
        <v>12890.43</v>
      </c>
      <c r="R96" s="141">
        <f t="shared" si="44"/>
        <v>0</v>
      </c>
    </row>
    <row r="97" spans="1:18" s="57" customFormat="1" x14ac:dyDescent="0.25">
      <c r="A97" s="123"/>
      <c r="B97" s="100" t="s">
        <v>13</v>
      </c>
      <c r="C97" s="58"/>
      <c r="D97" s="58"/>
      <c r="E97" s="58"/>
      <c r="F97" s="31">
        <v>1755.91</v>
      </c>
      <c r="G97" s="31">
        <v>1810.41</v>
      </c>
      <c r="H97" s="31"/>
      <c r="I97" s="32">
        <f t="shared" si="64"/>
        <v>0</v>
      </c>
      <c r="J97" s="31"/>
      <c r="K97" s="32">
        <f t="shared" si="47"/>
        <v>0</v>
      </c>
      <c r="L97" s="31"/>
      <c r="M97" s="31">
        <f>G97</f>
        <v>1810.41</v>
      </c>
      <c r="N97" s="31">
        <f t="shared" si="49"/>
        <v>0</v>
      </c>
      <c r="O97" s="17">
        <v>1810.41</v>
      </c>
      <c r="P97" s="154"/>
      <c r="Q97" s="141">
        <f t="shared" si="42"/>
        <v>1810.41</v>
      </c>
      <c r="R97" s="141">
        <f t="shared" si="44"/>
        <v>0</v>
      </c>
    </row>
    <row r="98" spans="1:18" s="57" customFormat="1" collapsed="1" x14ac:dyDescent="0.25">
      <c r="A98" s="123"/>
      <c r="B98" s="100" t="s">
        <v>5</v>
      </c>
      <c r="C98" s="58"/>
      <c r="D98" s="58"/>
      <c r="E98" s="58"/>
      <c r="F98" s="31"/>
      <c r="G98" s="89"/>
      <c r="H98" s="31"/>
      <c r="I98" s="32"/>
      <c r="J98" s="31"/>
      <c r="K98" s="32"/>
      <c r="L98" s="32"/>
      <c r="M98" s="31"/>
      <c r="N98" s="31"/>
      <c r="O98" s="17"/>
      <c r="P98" s="154"/>
      <c r="Q98" s="141">
        <f t="shared" si="42"/>
        <v>0</v>
      </c>
      <c r="R98" s="141">
        <f t="shared" si="44"/>
        <v>0</v>
      </c>
    </row>
    <row r="99" spans="1:18" s="57" customFormat="1" ht="162.75" customHeight="1" x14ac:dyDescent="0.25">
      <c r="A99" s="123" t="s">
        <v>76</v>
      </c>
      <c r="B99" s="119" t="s">
        <v>66</v>
      </c>
      <c r="C99" s="60"/>
      <c r="D99" s="60"/>
      <c r="E99" s="60"/>
      <c r="F99" s="103">
        <f>SUM(F100:F104)</f>
        <v>923935.22</v>
      </c>
      <c r="G99" s="103">
        <f>SUM(G100:G104)</f>
        <v>923935.22</v>
      </c>
      <c r="H99" s="103">
        <f>SUM(H100:H104)</f>
        <v>923934.51</v>
      </c>
      <c r="I99" s="111">
        <f t="shared" si="64"/>
        <v>1</v>
      </c>
      <c r="J99" s="103">
        <f>SUM(J100:J104)</f>
        <v>923934.51</v>
      </c>
      <c r="K99" s="111">
        <f t="shared" si="47"/>
        <v>1</v>
      </c>
      <c r="L99" s="103">
        <f>SUM(L100:L104)</f>
        <v>923934.51</v>
      </c>
      <c r="M99" s="103">
        <f>SUM(M100:M104)</f>
        <v>923935.22</v>
      </c>
      <c r="N99" s="103">
        <f t="shared" si="49"/>
        <v>0</v>
      </c>
      <c r="O99" s="105">
        <f t="shared" ref="O99" si="66">O100+O101+O102+O103+O104</f>
        <v>0.71</v>
      </c>
      <c r="P99" s="154" t="s">
        <v>89</v>
      </c>
      <c r="Q99" s="141">
        <f t="shared" si="42"/>
        <v>0.71</v>
      </c>
      <c r="R99" s="141">
        <f t="shared" si="44"/>
        <v>0</v>
      </c>
    </row>
    <row r="100" spans="1:18" s="57" customFormat="1" ht="32.25" customHeight="1" x14ac:dyDescent="0.25">
      <c r="A100" s="123"/>
      <c r="B100" s="100" t="s">
        <v>4</v>
      </c>
      <c r="C100" s="58"/>
      <c r="D100" s="58"/>
      <c r="E100" s="58"/>
      <c r="F100" s="31"/>
      <c r="G100" s="31"/>
      <c r="H100" s="31"/>
      <c r="I100" s="32"/>
      <c r="J100" s="31"/>
      <c r="K100" s="32"/>
      <c r="L100" s="31"/>
      <c r="M100" s="31"/>
      <c r="N100" s="31"/>
      <c r="O100" s="31">
        <f>G100-L100</f>
        <v>0</v>
      </c>
      <c r="P100" s="154"/>
      <c r="Q100" s="141">
        <f t="shared" si="42"/>
        <v>0</v>
      </c>
      <c r="R100" s="141">
        <f t="shared" si="44"/>
        <v>0</v>
      </c>
    </row>
    <row r="101" spans="1:18" s="57" customFormat="1" ht="36" customHeight="1" x14ac:dyDescent="0.25">
      <c r="A101" s="123"/>
      <c r="B101" s="100" t="s">
        <v>90</v>
      </c>
      <c r="C101" s="58"/>
      <c r="D101" s="58"/>
      <c r="E101" s="58"/>
      <c r="F101" s="31">
        <v>830000</v>
      </c>
      <c r="G101" s="31">
        <v>830000</v>
      </c>
      <c r="H101" s="31">
        <v>830000</v>
      </c>
      <c r="I101" s="32">
        <f t="shared" si="64"/>
        <v>1</v>
      </c>
      <c r="J101" s="31">
        <v>830000</v>
      </c>
      <c r="K101" s="32">
        <f t="shared" si="47"/>
        <v>1</v>
      </c>
      <c r="L101" s="31">
        <v>830000</v>
      </c>
      <c r="M101" s="31">
        <f>G101</f>
        <v>830000</v>
      </c>
      <c r="N101" s="31">
        <f t="shared" si="49"/>
        <v>0</v>
      </c>
      <c r="O101" s="31">
        <f>G101-L101</f>
        <v>0</v>
      </c>
      <c r="P101" s="154"/>
      <c r="Q101" s="141">
        <f t="shared" si="42"/>
        <v>0</v>
      </c>
      <c r="R101" s="141">
        <f t="shared" si="44"/>
        <v>0</v>
      </c>
    </row>
    <row r="102" spans="1:18" s="57" customFormat="1" ht="27.75" customHeight="1" x14ac:dyDescent="0.25">
      <c r="A102" s="123"/>
      <c r="B102" s="100" t="s">
        <v>62</v>
      </c>
      <c r="C102" s="58"/>
      <c r="D102" s="58"/>
      <c r="E102" s="58"/>
      <c r="F102" s="31">
        <v>93935.22</v>
      </c>
      <c r="G102" s="31">
        <v>93935.22</v>
      </c>
      <c r="H102" s="31">
        <v>93934.51</v>
      </c>
      <c r="I102" s="32">
        <f>H102/G102</f>
        <v>1</v>
      </c>
      <c r="J102" s="31">
        <v>93934.51</v>
      </c>
      <c r="K102" s="32">
        <f t="shared" si="47"/>
        <v>1</v>
      </c>
      <c r="L102" s="31">
        <v>93934.51</v>
      </c>
      <c r="M102" s="31">
        <f>G102</f>
        <v>93935.22</v>
      </c>
      <c r="N102" s="31">
        <f t="shared" si="49"/>
        <v>0</v>
      </c>
      <c r="O102" s="31">
        <f>G102-L102</f>
        <v>0.71</v>
      </c>
      <c r="P102" s="154"/>
      <c r="Q102" s="141">
        <f t="shared" ref="Q102:Q133" si="67">G102-L102</f>
        <v>0.71</v>
      </c>
      <c r="R102" s="141">
        <f t="shared" si="44"/>
        <v>0</v>
      </c>
    </row>
    <row r="103" spans="1:18" s="57" customFormat="1" ht="36" customHeight="1" x14ac:dyDescent="0.25">
      <c r="A103" s="123"/>
      <c r="B103" s="100" t="s">
        <v>13</v>
      </c>
      <c r="C103" s="58"/>
      <c r="D103" s="58"/>
      <c r="E103" s="58"/>
      <c r="F103" s="31"/>
      <c r="G103" s="31"/>
      <c r="H103" s="31"/>
      <c r="I103" s="32"/>
      <c r="J103" s="31"/>
      <c r="K103" s="32"/>
      <c r="L103" s="31"/>
      <c r="M103" s="31"/>
      <c r="N103" s="31"/>
      <c r="O103" s="17"/>
      <c r="P103" s="154"/>
      <c r="Q103" s="141">
        <f t="shared" si="67"/>
        <v>0</v>
      </c>
      <c r="R103" s="141">
        <f t="shared" si="44"/>
        <v>0</v>
      </c>
    </row>
    <row r="104" spans="1:18" s="57" customFormat="1" ht="36" customHeight="1" x14ac:dyDescent="0.25">
      <c r="A104" s="123"/>
      <c r="B104" s="100" t="s">
        <v>5</v>
      </c>
      <c r="C104" s="58"/>
      <c r="D104" s="58"/>
      <c r="E104" s="58"/>
      <c r="F104" s="31"/>
      <c r="G104" s="31"/>
      <c r="H104" s="31"/>
      <c r="I104" s="32"/>
      <c r="J104" s="31"/>
      <c r="K104" s="32"/>
      <c r="L104" s="31"/>
      <c r="M104" s="31"/>
      <c r="N104" s="31"/>
      <c r="O104" s="17"/>
      <c r="P104" s="154"/>
      <c r="Q104" s="141">
        <f t="shared" si="67"/>
        <v>0</v>
      </c>
      <c r="R104" s="141">
        <f t="shared" si="44"/>
        <v>0</v>
      </c>
    </row>
    <row r="105" spans="1:18" s="55" customFormat="1" ht="98.25" customHeight="1" x14ac:dyDescent="0.25">
      <c r="A105" s="120" t="s">
        <v>77</v>
      </c>
      <c r="B105" s="116" t="s">
        <v>85</v>
      </c>
      <c r="C105" s="59"/>
      <c r="D105" s="59"/>
      <c r="E105" s="59"/>
      <c r="F105" s="105">
        <f>SUM(F106:F110)</f>
        <v>25102.98</v>
      </c>
      <c r="G105" s="105">
        <f t="shared" ref="G105" si="68">SUM(G106:G110)</f>
        <v>26369.74</v>
      </c>
      <c r="H105" s="105">
        <f>SUM(H106:H110)</f>
        <v>23760.99</v>
      </c>
      <c r="I105" s="107">
        <f t="shared" si="64"/>
        <v>0.90100000000000002</v>
      </c>
      <c r="J105" s="105">
        <f>SUM(J106:J110)</f>
        <v>17530.740000000002</v>
      </c>
      <c r="K105" s="107">
        <f t="shared" si="47"/>
        <v>0.66500000000000004</v>
      </c>
      <c r="L105" s="105">
        <f>SUM(L106:L110)</f>
        <v>23775.49</v>
      </c>
      <c r="M105" s="105">
        <f t="shared" ref="M105" si="69">SUM(M106:M110)</f>
        <v>26369.74</v>
      </c>
      <c r="N105" s="112">
        <f t="shared" si="49"/>
        <v>0</v>
      </c>
      <c r="O105" s="105">
        <f t="shared" ref="O105" si="70">O106+O107+O108+O109+O110</f>
        <v>2594.25</v>
      </c>
      <c r="P105" s="79"/>
      <c r="Q105" s="141">
        <f t="shared" si="67"/>
        <v>2594.25</v>
      </c>
      <c r="R105" s="141">
        <f t="shared" si="44"/>
        <v>0</v>
      </c>
    </row>
    <row r="106" spans="1:18" s="57" customFormat="1" x14ac:dyDescent="0.25">
      <c r="A106" s="121"/>
      <c r="B106" s="100" t="s">
        <v>4</v>
      </c>
      <c r="C106" s="58"/>
      <c r="D106" s="58"/>
      <c r="E106" s="58"/>
      <c r="F106" s="31">
        <f>F130+F112+F118+F124+F136</f>
        <v>17057.03</v>
      </c>
      <c r="G106" s="31">
        <f t="shared" ref="G106" si="71">G130+G112+G118+G124+G136</f>
        <v>18542.34</v>
      </c>
      <c r="H106" s="31">
        <f>H112+H118+H124+H130+H136</f>
        <v>16104.24</v>
      </c>
      <c r="I106" s="32">
        <f t="shared" si="64"/>
        <v>0.87</v>
      </c>
      <c r="J106" s="31">
        <f>J130+J112+J118+J124+J136</f>
        <v>11341.94</v>
      </c>
      <c r="K106" s="32">
        <f t="shared" si="47"/>
        <v>0.61</v>
      </c>
      <c r="L106" s="31">
        <f>L112+L118+L124+L130+L136</f>
        <v>16104.24</v>
      </c>
      <c r="M106" s="31">
        <f t="shared" ref="M106:M108" si="72">M130+M112+M118+M124+M136</f>
        <v>18542.34</v>
      </c>
      <c r="N106" s="31">
        <f t="shared" si="49"/>
        <v>0</v>
      </c>
      <c r="O106" s="31">
        <f>G106-L106</f>
        <v>2438.1</v>
      </c>
      <c r="P106" s="75"/>
      <c r="Q106" s="141">
        <f t="shared" si="67"/>
        <v>2438.1</v>
      </c>
      <c r="R106" s="141">
        <f t="shared" si="44"/>
        <v>0</v>
      </c>
    </row>
    <row r="107" spans="1:18" s="57" customFormat="1" x14ac:dyDescent="0.25">
      <c r="A107" s="121"/>
      <c r="B107" s="134" t="s">
        <v>60</v>
      </c>
      <c r="C107" s="58"/>
      <c r="D107" s="58"/>
      <c r="E107" s="58"/>
      <c r="F107" s="31">
        <f t="shared" ref="F107:H110" si="73">F131+F113+F119+F125+F137</f>
        <v>7592.45</v>
      </c>
      <c r="G107" s="31">
        <f t="shared" si="73"/>
        <v>7373.9</v>
      </c>
      <c r="H107" s="31">
        <f>H113++H119+H125+H131+H137</f>
        <v>7373.9</v>
      </c>
      <c r="I107" s="32">
        <f t="shared" si="64"/>
        <v>1</v>
      </c>
      <c r="J107" s="31">
        <f t="shared" ref="J107:J108" si="74">J131+J113+J119+J125+J137</f>
        <v>5905.95</v>
      </c>
      <c r="K107" s="32">
        <f t="shared" si="47"/>
        <v>0.8</v>
      </c>
      <c r="L107" s="31">
        <f>L113+L119+L125+L131+L137</f>
        <v>7217.75</v>
      </c>
      <c r="M107" s="31">
        <f t="shared" si="72"/>
        <v>7373.9</v>
      </c>
      <c r="N107" s="31">
        <f t="shared" ref="N107:N136" si="75">G107-M107</f>
        <v>0</v>
      </c>
      <c r="O107" s="31">
        <f>G107-L107</f>
        <v>156.15</v>
      </c>
      <c r="P107" s="75"/>
      <c r="Q107" s="141">
        <f t="shared" si="67"/>
        <v>156.15</v>
      </c>
      <c r="R107" s="141">
        <f t="shared" si="44"/>
        <v>0</v>
      </c>
    </row>
    <row r="108" spans="1:18" s="57" customFormat="1" x14ac:dyDescent="0.25">
      <c r="A108" s="121"/>
      <c r="B108" s="134" t="s">
        <v>62</v>
      </c>
      <c r="C108" s="58"/>
      <c r="D108" s="58"/>
      <c r="E108" s="58"/>
      <c r="F108" s="31">
        <f t="shared" si="73"/>
        <v>453.5</v>
      </c>
      <c r="G108" s="31">
        <f t="shared" si="73"/>
        <v>453.5</v>
      </c>
      <c r="H108" s="31">
        <f t="shared" si="73"/>
        <v>282.85000000000002</v>
      </c>
      <c r="I108" s="32">
        <f t="shared" si="64"/>
        <v>0.62</v>
      </c>
      <c r="J108" s="31">
        <f t="shared" si="74"/>
        <v>282.85000000000002</v>
      </c>
      <c r="K108" s="32">
        <f t="shared" si="47"/>
        <v>0.62</v>
      </c>
      <c r="L108" s="31">
        <f>L114+L120+L126+L132+L138</f>
        <v>453.5</v>
      </c>
      <c r="M108" s="31">
        <f t="shared" si="72"/>
        <v>453.5</v>
      </c>
      <c r="N108" s="31">
        <f t="shared" si="75"/>
        <v>0</v>
      </c>
      <c r="O108" s="31">
        <f t="shared" ref="O108" si="76">G108-L108</f>
        <v>0</v>
      </c>
      <c r="P108" s="75"/>
      <c r="Q108" s="141">
        <f t="shared" si="67"/>
        <v>0</v>
      </c>
      <c r="R108" s="141">
        <f t="shared" si="44"/>
        <v>0</v>
      </c>
    </row>
    <row r="109" spans="1:18" s="57" customFormat="1" ht="51" customHeight="1" x14ac:dyDescent="0.25">
      <c r="A109" s="121"/>
      <c r="B109" s="134" t="s">
        <v>13</v>
      </c>
      <c r="C109" s="58"/>
      <c r="D109" s="58"/>
      <c r="E109" s="58"/>
      <c r="F109" s="31">
        <f t="shared" si="73"/>
        <v>0</v>
      </c>
      <c r="G109" s="31">
        <f t="shared" si="73"/>
        <v>0</v>
      </c>
      <c r="H109" s="31">
        <f t="shared" si="73"/>
        <v>0</v>
      </c>
      <c r="I109" s="32"/>
      <c r="J109" s="31"/>
      <c r="K109" s="32"/>
      <c r="L109" s="31"/>
      <c r="M109" s="31"/>
      <c r="N109" s="31"/>
      <c r="O109" s="17"/>
      <c r="P109" s="75"/>
      <c r="Q109" s="141">
        <f t="shared" si="67"/>
        <v>0</v>
      </c>
      <c r="R109" s="141">
        <f t="shared" si="44"/>
        <v>0</v>
      </c>
    </row>
    <row r="110" spans="1:18" s="57" customFormat="1" ht="52.5" customHeight="1" collapsed="1" x14ac:dyDescent="0.25">
      <c r="A110" s="121"/>
      <c r="B110" s="134" t="s">
        <v>5</v>
      </c>
      <c r="C110" s="58"/>
      <c r="D110" s="58"/>
      <c r="E110" s="58"/>
      <c r="F110" s="31">
        <f t="shared" si="73"/>
        <v>0</v>
      </c>
      <c r="G110" s="31">
        <f t="shared" si="73"/>
        <v>0</v>
      </c>
      <c r="H110" s="31">
        <f t="shared" si="73"/>
        <v>0</v>
      </c>
      <c r="I110" s="32"/>
      <c r="J110" s="31"/>
      <c r="K110" s="32"/>
      <c r="L110" s="31"/>
      <c r="M110" s="31"/>
      <c r="N110" s="31"/>
      <c r="O110" s="17"/>
      <c r="P110" s="75"/>
      <c r="Q110" s="141">
        <f t="shared" si="67"/>
        <v>0</v>
      </c>
      <c r="R110" s="141">
        <f t="shared" si="44"/>
        <v>0</v>
      </c>
    </row>
    <row r="111" spans="1:18" s="127" customFormat="1" ht="132" customHeight="1" x14ac:dyDescent="0.25">
      <c r="A111" s="123" t="s">
        <v>78</v>
      </c>
      <c r="B111" s="119" t="s">
        <v>67</v>
      </c>
      <c r="C111" s="60"/>
      <c r="D111" s="60"/>
      <c r="E111" s="60"/>
      <c r="F111" s="103">
        <f t="shared" ref="F111:H111" si="77">SUM(F112:F116)</f>
        <v>7596.36</v>
      </c>
      <c r="G111" s="103">
        <f t="shared" si="77"/>
        <v>7343.78</v>
      </c>
      <c r="H111" s="103">
        <f t="shared" si="77"/>
        <v>7173.13</v>
      </c>
      <c r="I111" s="111">
        <f>H111/G111</f>
        <v>0.98</v>
      </c>
      <c r="J111" s="103">
        <f>SUM(J112:J116)</f>
        <v>5657.06</v>
      </c>
      <c r="K111" s="111">
        <f t="shared" si="47"/>
        <v>0.77</v>
      </c>
      <c r="L111" s="103">
        <f>L112+L113+L114</f>
        <v>7343.78</v>
      </c>
      <c r="M111" s="111">
        <f>M112+M113+M114</f>
        <v>7343.78</v>
      </c>
      <c r="N111" s="111">
        <f>N112+N113+N114</f>
        <v>0</v>
      </c>
      <c r="O111" s="16">
        <f t="shared" ref="O111" si="78">O112+O113+O114+O115+O116</f>
        <v>0</v>
      </c>
      <c r="P111" s="155" t="s">
        <v>123</v>
      </c>
      <c r="Q111" s="141">
        <f t="shared" si="67"/>
        <v>0</v>
      </c>
      <c r="R111" s="141">
        <f t="shared" si="44"/>
        <v>0</v>
      </c>
    </row>
    <row r="112" spans="1:18" s="62" customFormat="1" ht="49.5" customHeight="1" x14ac:dyDescent="0.25">
      <c r="A112" s="123"/>
      <c r="B112" s="134" t="s">
        <v>92</v>
      </c>
      <c r="C112" s="58"/>
      <c r="D112" s="58"/>
      <c r="E112" s="58"/>
      <c r="F112" s="31">
        <v>944.84</v>
      </c>
      <c r="G112" s="31">
        <v>910.81</v>
      </c>
      <c r="H112" s="31">
        <v>910.81</v>
      </c>
      <c r="I112" s="32">
        <f t="shared" si="64"/>
        <v>1</v>
      </c>
      <c r="J112" s="31">
        <f>646.56+59.98</f>
        <v>706.54</v>
      </c>
      <c r="K112" s="32">
        <f t="shared" si="47"/>
        <v>0.78</v>
      </c>
      <c r="L112" s="113">
        <v>910.81</v>
      </c>
      <c r="M112" s="31">
        <f>G112</f>
        <v>910.81</v>
      </c>
      <c r="N112" s="31">
        <f t="shared" si="75"/>
        <v>0</v>
      </c>
      <c r="O112" s="17">
        <f>G112-L112</f>
        <v>0</v>
      </c>
      <c r="P112" s="155"/>
      <c r="Q112" s="141">
        <f t="shared" si="67"/>
        <v>0</v>
      </c>
      <c r="R112" s="141">
        <f t="shared" si="44"/>
        <v>0</v>
      </c>
    </row>
    <row r="113" spans="1:18" s="62" customFormat="1" ht="49.5" customHeight="1" x14ac:dyDescent="0.25">
      <c r="A113" s="123"/>
      <c r="B113" s="134" t="s">
        <v>90</v>
      </c>
      <c r="C113" s="58"/>
      <c r="D113" s="58"/>
      <c r="E113" s="58"/>
      <c r="F113" s="31">
        <v>6198.02</v>
      </c>
      <c r="G113" s="31">
        <v>5979.47</v>
      </c>
      <c r="H113" s="31">
        <v>5979.47</v>
      </c>
      <c r="I113" s="32">
        <f t="shared" si="64"/>
        <v>1</v>
      </c>
      <c r="J113" s="31">
        <v>4667.67</v>
      </c>
      <c r="K113" s="32">
        <f t="shared" si="47"/>
        <v>0.78</v>
      </c>
      <c r="L113" s="113">
        <v>5979.47</v>
      </c>
      <c r="M113" s="31">
        <f>G113</f>
        <v>5979.47</v>
      </c>
      <c r="N113" s="31">
        <f t="shared" si="75"/>
        <v>0</v>
      </c>
      <c r="O113" s="17">
        <f>G113-L113</f>
        <v>0</v>
      </c>
      <c r="P113" s="155"/>
      <c r="Q113" s="141">
        <f t="shared" si="67"/>
        <v>0</v>
      </c>
      <c r="R113" s="141">
        <f t="shared" si="44"/>
        <v>0</v>
      </c>
    </row>
    <row r="114" spans="1:18" s="62" customFormat="1" ht="49.5" customHeight="1" x14ac:dyDescent="0.25">
      <c r="A114" s="123"/>
      <c r="B114" s="134" t="s">
        <v>62</v>
      </c>
      <c r="C114" s="58"/>
      <c r="D114" s="58"/>
      <c r="E114" s="58"/>
      <c r="F114" s="31">
        <v>453.5</v>
      </c>
      <c r="G114" s="31">
        <v>453.5</v>
      </c>
      <c r="H114" s="31">
        <f>J114</f>
        <v>282.85000000000002</v>
      </c>
      <c r="I114" s="32">
        <f t="shared" si="64"/>
        <v>0.62</v>
      </c>
      <c r="J114" s="31">
        <v>282.85000000000002</v>
      </c>
      <c r="K114" s="32">
        <f t="shared" si="47"/>
        <v>0.62</v>
      </c>
      <c r="L114" s="113">
        <v>453.5</v>
      </c>
      <c r="M114" s="31">
        <f>G114</f>
        <v>453.5</v>
      </c>
      <c r="N114" s="31">
        <f t="shared" si="75"/>
        <v>0</v>
      </c>
      <c r="O114" s="17">
        <f>G114-L114</f>
        <v>0</v>
      </c>
      <c r="P114" s="155"/>
      <c r="Q114" s="141">
        <f t="shared" si="67"/>
        <v>0</v>
      </c>
      <c r="R114" s="141">
        <f t="shared" si="44"/>
        <v>0</v>
      </c>
    </row>
    <row r="115" spans="1:18" s="62" customFormat="1" ht="49.5" customHeight="1" x14ac:dyDescent="0.25">
      <c r="A115" s="123"/>
      <c r="B115" s="134" t="s">
        <v>13</v>
      </c>
      <c r="C115" s="58"/>
      <c r="D115" s="58"/>
      <c r="E115" s="58"/>
      <c r="F115" s="31"/>
      <c r="G115" s="89"/>
      <c r="H115" s="31"/>
      <c r="I115" s="32"/>
      <c r="J115" s="31"/>
      <c r="K115" s="32"/>
      <c r="L115" s="32"/>
      <c r="M115" s="31"/>
      <c r="N115" s="31">
        <f t="shared" si="75"/>
        <v>0</v>
      </c>
      <c r="O115" s="17"/>
      <c r="P115" s="155"/>
      <c r="Q115" s="141">
        <f t="shared" si="67"/>
        <v>0</v>
      </c>
      <c r="R115" s="141">
        <f t="shared" si="44"/>
        <v>0</v>
      </c>
    </row>
    <row r="116" spans="1:18" s="62" customFormat="1" ht="49.5" customHeight="1" collapsed="1" x14ac:dyDescent="0.25">
      <c r="A116" s="123"/>
      <c r="B116" s="134" t="s">
        <v>5</v>
      </c>
      <c r="C116" s="58"/>
      <c r="D116" s="58"/>
      <c r="E116" s="58"/>
      <c r="F116" s="31"/>
      <c r="G116" s="89"/>
      <c r="H116" s="31"/>
      <c r="I116" s="32"/>
      <c r="J116" s="31"/>
      <c r="K116" s="32"/>
      <c r="L116" s="32"/>
      <c r="M116" s="31"/>
      <c r="N116" s="31">
        <f t="shared" si="75"/>
        <v>0</v>
      </c>
      <c r="O116" s="17"/>
      <c r="P116" s="155"/>
      <c r="Q116" s="141">
        <f t="shared" si="67"/>
        <v>0</v>
      </c>
      <c r="R116" s="141">
        <f t="shared" si="44"/>
        <v>0</v>
      </c>
    </row>
    <row r="117" spans="1:18" s="127" customFormat="1" ht="180" customHeight="1" x14ac:dyDescent="0.25">
      <c r="A117" s="123" t="s">
        <v>79</v>
      </c>
      <c r="B117" s="119" t="s">
        <v>68</v>
      </c>
      <c r="C117" s="136"/>
      <c r="D117" s="136"/>
      <c r="E117" s="136"/>
      <c r="F117" s="103">
        <f t="shared" ref="F117:H117" si="79">SUM(F118:F122)</f>
        <v>1.7</v>
      </c>
      <c r="G117" s="103">
        <f t="shared" si="79"/>
        <v>1.7</v>
      </c>
      <c r="H117" s="103">
        <f t="shared" si="79"/>
        <v>1.7</v>
      </c>
      <c r="I117" s="111">
        <f t="shared" ref="I117:I141" si="80">H117/G117</f>
        <v>1</v>
      </c>
      <c r="J117" s="103">
        <f>SUM(J118:J122)</f>
        <v>1.7</v>
      </c>
      <c r="K117" s="137">
        <f t="shared" ref="K117:K141" si="81">J117/G117</f>
        <v>1</v>
      </c>
      <c r="L117" s="113">
        <f>L119</f>
        <v>1.7</v>
      </c>
      <c r="M117" s="103">
        <f>SUM(M118:M122)</f>
        <v>1.7</v>
      </c>
      <c r="N117" s="103">
        <f t="shared" si="75"/>
        <v>0</v>
      </c>
      <c r="O117" s="16">
        <f t="shared" ref="O117" si="82">O118+O119+O120+O121+O122</f>
        <v>0</v>
      </c>
      <c r="P117" s="156" t="s">
        <v>103</v>
      </c>
      <c r="Q117" s="141">
        <f t="shared" si="67"/>
        <v>0</v>
      </c>
      <c r="R117" s="141">
        <f t="shared" si="44"/>
        <v>0</v>
      </c>
    </row>
    <row r="118" spans="1:18" s="62" customFormat="1" x14ac:dyDescent="0.25">
      <c r="A118" s="123"/>
      <c r="B118" s="134" t="s">
        <v>4</v>
      </c>
      <c r="C118" s="80"/>
      <c r="D118" s="80"/>
      <c r="E118" s="80"/>
      <c r="F118" s="31"/>
      <c r="G118" s="31"/>
      <c r="H118" s="31"/>
      <c r="I118" s="32"/>
      <c r="J118" s="31"/>
      <c r="K118" s="32"/>
      <c r="L118" s="32"/>
      <c r="M118" s="31"/>
      <c r="N118" s="31"/>
      <c r="O118" s="17">
        <f>G118-L118</f>
        <v>0</v>
      </c>
      <c r="P118" s="156"/>
      <c r="Q118" s="141">
        <f t="shared" si="67"/>
        <v>0</v>
      </c>
      <c r="R118" s="141">
        <f t="shared" si="44"/>
        <v>0</v>
      </c>
    </row>
    <row r="119" spans="1:18" s="62" customFormat="1" x14ac:dyDescent="0.25">
      <c r="A119" s="123"/>
      <c r="B119" s="134" t="s">
        <v>60</v>
      </c>
      <c r="C119" s="80"/>
      <c r="D119" s="80"/>
      <c r="E119" s="80"/>
      <c r="F119" s="31">
        <v>1.7</v>
      </c>
      <c r="G119" s="31">
        <v>1.7</v>
      </c>
      <c r="H119" s="31">
        <v>1.7</v>
      </c>
      <c r="I119" s="32">
        <f t="shared" si="80"/>
        <v>1</v>
      </c>
      <c r="J119" s="31">
        <v>1.7</v>
      </c>
      <c r="K119" s="73">
        <f t="shared" si="81"/>
        <v>1</v>
      </c>
      <c r="L119" s="113">
        <v>1.7</v>
      </c>
      <c r="M119" s="31">
        <f>G119</f>
        <v>1.7</v>
      </c>
      <c r="N119" s="31">
        <f t="shared" si="75"/>
        <v>0</v>
      </c>
      <c r="O119" s="17">
        <f>G119-L119</f>
        <v>0</v>
      </c>
      <c r="P119" s="156"/>
      <c r="Q119" s="141">
        <f t="shared" si="67"/>
        <v>0</v>
      </c>
      <c r="R119" s="141">
        <f t="shared" si="44"/>
        <v>0</v>
      </c>
    </row>
    <row r="120" spans="1:18" s="62" customFormat="1" x14ac:dyDescent="0.25">
      <c r="A120" s="123"/>
      <c r="B120" s="134" t="s">
        <v>62</v>
      </c>
      <c r="C120" s="80"/>
      <c r="D120" s="80"/>
      <c r="E120" s="80"/>
      <c r="F120" s="31"/>
      <c r="G120" s="31"/>
      <c r="H120" s="31"/>
      <c r="I120" s="32"/>
      <c r="J120" s="31"/>
      <c r="K120" s="32"/>
      <c r="L120" s="32"/>
      <c r="M120" s="31"/>
      <c r="N120" s="31"/>
      <c r="O120" s="17">
        <f t="shared" ref="O120" si="83">G120-L120</f>
        <v>0</v>
      </c>
      <c r="P120" s="156"/>
      <c r="Q120" s="141">
        <f t="shared" si="67"/>
        <v>0</v>
      </c>
      <c r="R120" s="141">
        <f t="shared" si="44"/>
        <v>0</v>
      </c>
    </row>
    <row r="121" spans="1:18" s="62" customFormat="1" x14ac:dyDescent="0.25">
      <c r="A121" s="123"/>
      <c r="B121" s="134" t="s">
        <v>13</v>
      </c>
      <c r="C121" s="80"/>
      <c r="D121" s="80"/>
      <c r="E121" s="80"/>
      <c r="F121" s="31"/>
      <c r="G121" s="31"/>
      <c r="H121" s="31"/>
      <c r="I121" s="32"/>
      <c r="J121" s="31"/>
      <c r="K121" s="32"/>
      <c r="L121" s="32"/>
      <c r="M121" s="31"/>
      <c r="N121" s="31"/>
      <c r="O121" s="17"/>
      <c r="P121" s="156"/>
      <c r="Q121" s="141">
        <f t="shared" si="67"/>
        <v>0</v>
      </c>
      <c r="R121" s="141">
        <f t="shared" si="44"/>
        <v>0</v>
      </c>
    </row>
    <row r="122" spans="1:18" s="62" customFormat="1" collapsed="1" x14ac:dyDescent="0.25">
      <c r="A122" s="123"/>
      <c r="B122" s="134" t="s">
        <v>5</v>
      </c>
      <c r="C122" s="80"/>
      <c r="D122" s="80"/>
      <c r="E122" s="80"/>
      <c r="F122" s="31"/>
      <c r="G122" s="31"/>
      <c r="H122" s="31"/>
      <c r="I122" s="32"/>
      <c r="J122" s="31"/>
      <c r="K122" s="32"/>
      <c r="L122" s="32"/>
      <c r="M122" s="31"/>
      <c r="N122" s="31"/>
      <c r="O122" s="17"/>
      <c r="P122" s="156"/>
      <c r="Q122" s="141">
        <f t="shared" si="67"/>
        <v>0</v>
      </c>
      <c r="R122" s="141">
        <f t="shared" si="44"/>
        <v>0</v>
      </c>
    </row>
    <row r="123" spans="1:18" s="128" customFormat="1" ht="177" customHeight="1" outlineLevel="1" x14ac:dyDescent="0.25">
      <c r="A123" s="123" t="s">
        <v>80</v>
      </c>
      <c r="B123" s="119" t="s">
        <v>69</v>
      </c>
      <c r="C123" s="136"/>
      <c r="D123" s="136"/>
      <c r="E123" s="136"/>
      <c r="F123" s="103">
        <f t="shared" ref="F123:H123" si="84">SUM(F124:F128)</f>
        <v>9116.06</v>
      </c>
      <c r="G123" s="103">
        <f t="shared" si="84"/>
        <v>10635.4</v>
      </c>
      <c r="H123" s="103">
        <f t="shared" si="84"/>
        <v>10635.4</v>
      </c>
      <c r="I123" s="111">
        <f t="shared" si="80"/>
        <v>1</v>
      </c>
      <c r="J123" s="103">
        <f>SUM(J124:J128)</f>
        <v>6077.37</v>
      </c>
      <c r="K123" s="111">
        <f t="shared" si="81"/>
        <v>0.56999999999999995</v>
      </c>
      <c r="L123" s="31">
        <f>L124</f>
        <v>10635.4</v>
      </c>
      <c r="M123" s="103">
        <f>SUM(M124:M128)</f>
        <v>10635.4</v>
      </c>
      <c r="N123" s="103">
        <f t="shared" si="75"/>
        <v>0</v>
      </c>
      <c r="O123" s="16">
        <f t="shared" ref="O123" si="85">O124+O125+O126+O127+O128</f>
        <v>0</v>
      </c>
      <c r="P123" s="156" t="s">
        <v>111</v>
      </c>
      <c r="Q123" s="141">
        <f t="shared" si="67"/>
        <v>0</v>
      </c>
      <c r="R123" s="141">
        <f t="shared" si="44"/>
        <v>0</v>
      </c>
    </row>
    <row r="124" spans="1:18" s="62" customFormat="1" outlineLevel="1" x14ac:dyDescent="0.25">
      <c r="A124" s="123"/>
      <c r="B124" s="134" t="s">
        <v>4</v>
      </c>
      <c r="C124" s="80"/>
      <c r="D124" s="80"/>
      <c r="E124" s="80"/>
      <c r="F124" s="31">
        <v>9116.06</v>
      </c>
      <c r="G124" s="31">
        <v>10635.4</v>
      </c>
      <c r="H124" s="31">
        <v>10635.4</v>
      </c>
      <c r="I124" s="32">
        <f t="shared" si="80"/>
        <v>1</v>
      </c>
      <c r="J124" s="31">
        <v>6077.37</v>
      </c>
      <c r="K124" s="32">
        <f t="shared" si="81"/>
        <v>0.56999999999999995</v>
      </c>
      <c r="L124" s="114">
        <v>10635.4</v>
      </c>
      <c r="M124" s="31">
        <f>G124</f>
        <v>10635.4</v>
      </c>
      <c r="N124" s="31">
        <f t="shared" si="75"/>
        <v>0</v>
      </c>
      <c r="O124" s="17">
        <f>G124-L124</f>
        <v>0</v>
      </c>
      <c r="P124" s="156"/>
      <c r="Q124" s="141">
        <f t="shared" si="67"/>
        <v>0</v>
      </c>
      <c r="R124" s="141">
        <f t="shared" si="44"/>
        <v>0</v>
      </c>
    </row>
    <row r="125" spans="1:18" s="62" customFormat="1" outlineLevel="1" x14ac:dyDescent="0.25">
      <c r="A125" s="123"/>
      <c r="B125" s="134" t="s">
        <v>60</v>
      </c>
      <c r="C125" s="80"/>
      <c r="D125" s="80"/>
      <c r="E125" s="80"/>
      <c r="F125" s="31"/>
      <c r="G125" s="31"/>
      <c r="H125" s="31"/>
      <c r="I125" s="32"/>
      <c r="J125" s="31"/>
      <c r="K125" s="32"/>
      <c r="L125" s="32"/>
      <c r="M125" s="31"/>
      <c r="N125" s="31"/>
      <c r="O125" s="17">
        <f>G125-L125</f>
        <v>0</v>
      </c>
      <c r="P125" s="156"/>
      <c r="Q125" s="141">
        <f t="shared" si="67"/>
        <v>0</v>
      </c>
      <c r="R125" s="141">
        <f t="shared" si="44"/>
        <v>0</v>
      </c>
    </row>
    <row r="126" spans="1:18" s="62" customFormat="1" outlineLevel="1" x14ac:dyDescent="0.25">
      <c r="A126" s="123"/>
      <c r="B126" s="134" t="s">
        <v>62</v>
      </c>
      <c r="C126" s="80"/>
      <c r="D126" s="80"/>
      <c r="E126" s="80"/>
      <c r="F126" s="31"/>
      <c r="G126" s="31"/>
      <c r="H126" s="31"/>
      <c r="I126" s="32"/>
      <c r="J126" s="31"/>
      <c r="K126" s="32"/>
      <c r="L126" s="32"/>
      <c r="M126" s="31"/>
      <c r="N126" s="31"/>
      <c r="O126" s="17">
        <f t="shared" ref="O126" si="86">G126-L126</f>
        <v>0</v>
      </c>
      <c r="P126" s="156"/>
      <c r="Q126" s="141">
        <f t="shared" si="67"/>
        <v>0</v>
      </c>
      <c r="R126" s="141">
        <f t="shared" si="44"/>
        <v>0</v>
      </c>
    </row>
    <row r="127" spans="1:18" s="62" customFormat="1" outlineLevel="1" x14ac:dyDescent="0.25">
      <c r="A127" s="123"/>
      <c r="B127" s="134" t="s">
        <v>13</v>
      </c>
      <c r="C127" s="80"/>
      <c r="D127" s="80"/>
      <c r="E127" s="80"/>
      <c r="F127" s="31"/>
      <c r="G127" s="89"/>
      <c r="H127" s="31"/>
      <c r="I127" s="32"/>
      <c r="J127" s="31"/>
      <c r="K127" s="32"/>
      <c r="L127" s="32"/>
      <c r="M127" s="31"/>
      <c r="N127" s="31"/>
      <c r="O127" s="17"/>
      <c r="P127" s="156"/>
      <c r="Q127" s="141">
        <f t="shared" si="67"/>
        <v>0</v>
      </c>
      <c r="R127" s="141">
        <f t="shared" si="44"/>
        <v>0</v>
      </c>
    </row>
    <row r="128" spans="1:18" s="62" customFormat="1" outlineLevel="1" collapsed="1" x14ac:dyDescent="0.25">
      <c r="A128" s="123"/>
      <c r="B128" s="134" t="s">
        <v>5</v>
      </c>
      <c r="C128" s="80"/>
      <c r="D128" s="80"/>
      <c r="E128" s="80"/>
      <c r="F128" s="31"/>
      <c r="G128" s="89"/>
      <c r="H128" s="31"/>
      <c r="I128" s="32"/>
      <c r="J128" s="31"/>
      <c r="K128" s="32"/>
      <c r="L128" s="32"/>
      <c r="M128" s="31"/>
      <c r="N128" s="31"/>
      <c r="O128" s="17"/>
      <c r="P128" s="156"/>
      <c r="Q128" s="141">
        <f t="shared" si="67"/>
        <v>0</v>
      </c>
      <c r="R128" s="141">
        <f t="shared" si="44"/>
        <v>0</v>
      </c>
    </row>
    <row r="129" spans="1:18" s="61" customFormat="1" ht="125.25" customHeight="1" x14ac:dyDescent="0.25">
      <c r="A129" s="123" t="s">
        <v>81</v>
      </c>
      <c r="B129" s="119" t="s">
        <v>70</v>
      </c>
      <c r="C129" s="60"/>
      <c r="D129" s="60"/>
      <c r="E129" s="60"/>
      <c r="F129" s="103">
        <f t="shared" ref="F129:H129" si="87">SUM(F130:F134)</f>
        <v>5950.76</v>
      </c>
      <c r="G129" s="103">
        <f t="shared" si="87"/>
        <v>5950.76</v>
      </c>
      <c r="H129" s="103">
        <f t="shared" si="87"/>
        <v>5950.76</v>
      </c>
      <c r="I129" s="111">
        <f t="shared" si="80"/>
        <v>1</v>
      </c>
      <c r="J129" s="103">
        <f>SUM(J130:J134)</f>
        <v>5794.61</v>
      </c>
      <c r="K129" s="111">
        <f t="shared" si="81"/>
        <v>0.97</v>
      </c>
      <c r="L129" s="103">
        <f>SUM(L130:L134)</f>
        <v>5794.61</v>
      </c>
      <c r="M129" s="103">
        <f>SUM(M130:M134)</f>
        <v>5950.76</v>
      </c>
      <c r="N129" s="103">
        <f t="shared" si="75"/>
        <v>0</v>
      </c>
      <c r="O129" s="103">
        <f t="shared" ref="O129" si="88">O130+O131+O132+O133+O134</f>
        <v>156.15</v>
      </c>
      <c r="P129" s="153" t="s">
        <v>83</v>
      </c>
      <c r="Q129" s="141">
        <f t="shared" si="67"/>
        <v>156.15</v>
      </c>
      <c r="R129" s="141">
        <f t="shared" si="44"/>
        <v>0</v>
      </c>
    </row>
    <row r="130" spans="1:18" s="57" customFormat="1" ht="25.5" customHeight="1" x14ac:dyDescent="0.25">
      <c r="A130" s="123"/>
      <c r="B130" s="134" t="s">
        <v>4</v>
      </c>
      <c r="C130" s="58"/>
      <c r="D130" s="58"/>
      <c r="E130" s="58"/>
      <c r="F130" s="31">
        <v>4558.03</v>
      </c>
      <c r="G130" s="31">
        <v>4558.03</v>
      </c>
      <c r="H130" s="31">
        <f>G130</f>
        <v>4558.03</v>
      </c>
      <c r="I130" s="32">
        <f t="shared" si="80"/>
        <v>1</v>
      </c>
      <c r="J130" s="31">
        <v>4558.03</v>
      </c>
      <c r="K130" s="32">
        <f t="shared" si="81"/>
        <v>1</v>
      </c>
      <c r="L130" s="115">
        <v>4558.0320000000002</v>
      </c>
      <c r="M130" s="31">
        <f>G130</f>
        <v>4558.03</v>
      </c>
      <c r="N130" s="31">
        <f t="shared" si="75"/>
        <v>0</v>
      </c>
      <c r="O130" s="31">
        <f>G130-L130</f>
        <v>0</v>
      </c>
      <c r="P130" s="153"/>
      <c r="Q130" s="141">
        <f t="shared" si="67"/>
        <v>0</v>
      </c>
      <c r="R130" s="141">
        <f t="shared" si="44"/>
        <v>0</v>
      </c>
    </row>
    <row r="131" spans="1:18" s="57" customFormat="1" ht="25.5" customHeight="1" x14ac:dyDescent="0.25">
      <c r="A131" s="123"/>
      <c r="B131" s="134" t="s">
        <v>60</v>
      </c>
      <c r="C131" s="58"/>
      <c r="D131" s="58"/>
      <c r="E131" s="58"/>
      <c r="F131" s="31">
        <v>1392.73</v>
      </c>
      <c r="G131" s="31">
        <v>1392.73</v>
      </c>
      <c r="H131" s="31">
        <f>G131</f>
        <v>1392.73</v>
      </c>
      <c r="I131" s="32">
        <f t="shared" si="80"/>
        <v>1</v>
      </c>
      <c r="J131" s="31">
        <v>1236.58</v>
      </c>
      <c r="K131" s="32">
        <f t="shared" si="81"/>
        <v>0.89</v>
      </c>
      <c r="L131" s="31">
        <v>1236.58</v>
      </c>
      <c r="M131" s="31">
        <f>G131</f>
        <v>1392.73</v>
      </c>
      <c r="N131" s="31">
        <f t="shared" si="75"/>
        <v>0</v>
      </c>
      <c r="O131" s="31">
        <f>G131-L131</f>
        <v>156.15</v>
      </c>
      <c r="P131" s="153"/>
      <c r="Q131" s="141">
        <f t="shared" si="67"/>
        <v>156.15</v>
      </c>
      <c r="R131" s="141">
        <f t="shared" si="44"/>
        <v>0</v>
      </c>
    </row>
    <row r="132" spans="1:18" s="57" customFormat="1" ht="25.5" customHeight="1" x14ac:dyDescent="0.25">
      <c r="A132" s="123"/>
      <c r="B132" s="134" t="s">
        <v>62</v>
      </c>
      <c r="C132" s="58"/>
      <c r="D132" s="58"/>
      <c r="E132" s="58"/>
      <c r="F132" s="31"/>
      <c r="G132" s="31"/>
      <c r="H132" s="31"/>
      <c r="I132" s="32"/>
      <c r="J132" s="31"/>
      <c r="K132" s="32"/>
      <c r="L132" s="32"/>
      <c r="M132" s="31"/>
      <c r="N132" s="31"/>
      <c r="O132" s="31">
        <f t="shared" ref="O132" si="89">G132-L132</f>
        <v>0</v>
      </c>
      <c r="P132" s="153"/>
      <c r="Q132" s="141">
        <f t="shared" si="67"/>
        <v>0</v>
      </c>
      <c r="R132" s="141">
        <f t="shared" si="44"/>
        <v>0</v>
      </c>
    </row>
    <row r="133" spans="1:18" s="57" customFormat="1" ht="25.5" customHeight="1" x14ac:dyDescent="0.25">
      <c r="A133" s="123"/>
      <c r="B133" s="134" t="s">
        <v>13</v>
      </c>
      <c r="C133" s="58"/>
      <c r="D133" s="58"/>
      <c r="E133" s="58"/>
      <c r="F133" s="31"/>
      <c r="G133" s="89"/>
      <c r="H133" s="31"/>
      <c r="I133" s="32"/>
      <c r="J133" s="31"/>
      <c r="K133" s="32"/>
      <c r="L133" s="32"/>
      <c r="M133" s="31"/>
      <c r="N133" s="31"/>
      <c r="O133" s="31"/>
      <c r="P133" s="153"/>
      <c r="Q133" s="141">
        <f t="shared" si="67"/>
        <v>0</v>
      </c>
      <c r="R133" s="141">
        <f t="shared" si="44"/>
        <v>0</v>
      </c>
    </row>
    <row r="134" spans="1:18" s="57" customFormat="1" ht="25.5" customHeight="1" x14ac:dyDescent="0.25">
      <c r="A134" s="123"/>
      <c r="B134" s="134" t="s">
        <v>5</v>
      </c>
      <c r="C134" s="58"/>
      <c r="D134" s="58"/>
      <c r="E134" s="58"/>
      <c r="F134" s="31"/>
      <c r="G134" s="89"/>
      <c r="H134" s="31"/>
      <c r="I134" s="32"/>
      <c r="J134" s="31"/>
      <c r="K134" s="32"/>
      <c r="L134" s="32"/>
      <c r="M134" s="31"/>
      <c r="N134" s="31"/>
      <c r="O134" s="31"/>
      <c r="P134" s="153"/>
      <c r="Q134" s="141">
        <f t="shared" ref="Q134:Q165" si="90">G134-L134</f>
        <v>0</v>
      </c>
      <c r="R134" s="141">
        <f t="shared" si="44"/>
        <v>0</v>
      </c>
    </row>
    <row r="135" spans="1:18" s="61" customFormat="1" ht="80.25" customHeight="1" x14ac:dyDescent="0.25">
      <c r="A135" s="123" t="s">
        <v>82</v>
      </c>
      <c r="B135" s="119" t="s">
        <v>101</v>
      </c>
      <c r="C135" s="60"/>
      <c r="D135" s="60"/>
      <c r="E135" s="60"/>
      <c r="F135" s="103">
        <f t="shared" ref="F135:H135" si="91">SUM(F136:F140)</f>
        <v>2438.1</v>
      </c>
      <c r="G135" s="103">
        <f t="shared" si="91"/>
        <v>2438.1</v>
      </c>
      <c r="H135" s="103">
        <f t="shared" si="91"/>
        <v>0</v>
      </c>
      <c r="I135" s="111">
        <f t="shared" si="80"/>
        <v>0</v>
      </c>
      <c r="J135" s="103">
        <f>SUM(J136:J140)</f>
        <v>0</v>
      </c>
      <c r="K135" s="111">
        <f t="shared" si="81"/>
        <v>0</v>
      </c>
      <c r="L135" s="111"/>
      <c r="M135" s="103">
        <f>SUM(M136:M140)</f>
        <v>2438.1</v>
      </c>
      <c r="N135" s="103">
        <f t="shared" si="75"/>
        <v>0</v>
      </c>
      <c r="O135" s="103">
        <f t="shared" ref="O135" si="92">O136+O137+O138+O139+O140</f>
        <v>2438.1</v>
      </c>
      <c r="P135" s="88" t="s">
        <v>102</v>
      </c>
      <c r="Q135" s="141">
        <f t="shared" si="90"/>
        <v>2438.1</v>
      </c>
      <c r="R135" s="141">
        <f t="shared" si="44"/>
        <v>0</v>
      </c>
    </row>
    <row r="136" spans="1:18" s="57" customFormat="1" x14ac:dyDescent="0.25">
      <c r="A136" s="124"/>
      <c r="B136" s="100" t="s">
        <v>4</v>
      </c>
      <c r="C136" s="58"/>
      <c r="D136" s="58"/>
      <c r="E136" s="58"/>
      <c r="F136" s="31">
        <v>2438.1</v>
      </c>
      <c r="G136" s="31">
        <v>2438.1</v>
      </c>
      <c r="H136" s="31"/>
      <c r="I136" s="32">
        <f t="shared" si="80"/>
        <v>0</v>
      </c>
      <c r="J136" s="31"/>
      <c r="K136" s="32">
        <f t="shared" si="81"/>
        <v>0</v>
      </c>
      <c r="L136" s="32">
        <v>0</v>
      </c>
      <c r="M136" s="31">
        <f>G136</f>
        <v>2438.1</v>
      </c>
      <c r="N136" s="31">
        <f t="shared" si="75"/>
        <v>0</v>
      </c>
      <c r="O136" s="31">
        <f>G136-L136</f>
        <v>2438.1</v>
      </c>
      <c r="P136" s="75"/>
      <c r="Q136" s="141">
        <f t="shared" si="90"/>
        <v>2438.1</v>
      </c>
      <c r="R136" s="141">
        <f t="shared" ref="R136:R191" si="93">O136-Q136</f>
        <v>0</v>
      </c>
    </row>
    <row r="137" spans="1:18" s="57" customFormat="1" x14ac:dyDescent="0.25">
      <c r="A137" s="124"/>
      <c r="B137" s="100" t="s">
        <v>60</v>
      </c>
      <c r="C137" s="58"/>
      <c r="D137" s="58"/>
      <c r="E137" s="58"/>
      <c r="F137" s="31"/>
      <c r="G137" s="31"/>
      <c r="H137" s="31"/>
      <c r="I137" s="32"/>
      <c r="J137" s="31"/>
      <c r="K137" s="32"/>
      <c r="L137" s="32"/>
      <c r="M137" s="31"/>
      <c r="N137" s="31"/>
      <c r="O137" s="31">
        <f>G137-L137</f>
        <v>0</v>
      </c>
      <c r="P137" s="75"/>
      <c r="Q137" s="141">
        <f t="shared" si="90"/>
        <v>0</v>
      </c>
      <c r="R137" s="141">
        <f t="shared" si="93"/>
        <v>0</v>
      </c>
    </row>
    <row r="138" spans="1:18" s="57" customFormat="1" x14ac:dyDescent="0.25">
      <c r="A138" s="124"/>
      <c r="B138" s="100" t="s">
        <v>62</v>
      </c>
      <c r="C138" s="58"/>
      <c r="D138" s="58"/>
      <c r="E138" s="58"/>
      <c r="F138" s="31"/>
      <c r="G138" s="31"/>
      <c r="H138" s="31"/>
      <c r="I138" s="32"/>
      <c r="J138" s="31"/>
      <c r="K138" s="32"/>
      <c r="L138" s="32"/>
      <c r="M138" s="31"/>
      <c r="N138" s="31"/>
      <c r="O138" s="31">
        <f t="shared" ref="O138" si="94">G138-L138</f>
        <v>0</v>
      </c>
      <c r="P138" s="75"/>
      <c r="Q138" s="141">
        <f t="shared" si="90"/>
        <v>0</v>
      </c>
      <c r="R138" s="141">
        <f t="shared" si="93"/>
        <v>0</v>
      </c>
    </row>
    <row r="139" spans="1:18" s="57" customFormat="1" x14ac:dyDescent="0.25">
      <c r="A139" s="124"/>
      <c r="B139" s="100" t="s">
        <v>13</v>
      </c>
      <c r="C139" s="58"/>
      <c r="D139" s="58"/>
      <c r="E139" s="58"/>
      <c r="F139" s="31"/>
      <c r="G139" s="89"/>
      <c r="H139" s="31"/>
      <c r="I139" s="32"/>
      <c r="J139" s="31"/>
      <c r="K139" s="32"/>
      <c r="L139" s="32"/>
      <c r="M139" s="31"/>
      <c r="N139" s="31"/>
      <c r="O139" s="31"/>
      <c r="P139" s="75"/>
      <c r="Q139" s="141">
        <f t="shared" si="90"/>
        <v>0</v>
      </c>
      <c r="R139" s="141">
        <f t="shared" si="93"/>
        <v>0</v>
      </c>
    </row>
    <row r="140" spans="1:18" s="57" customFormat="1" x14ac:dyDescent="0.25">
      <c r="A140" s="124"/>
      <c r="B140" s="100" t="s">
        <v>5</v>
      </c>
      <c r="C140" s="58"/>
      <c r="D140" s="58"/>
      <c r="E140" s="58"/>
      <c r="F140" s="31"/>
      <c r="G140" s="89"/>
      <c r="H140" s="31"/>
      <c r="I140" s="32"/>
      <c r="J140" s="31"/>
      <c r="K140" s="32"/>
      <c r="L140" s="32"/>
      <c r="M140" s="31"/>
      <c r="N140" s="31"/>
      <c r="O140" s="31"/>
      <c r="P140" s="75"/>
      <c r="Q140" s="141">
        <f t="shared" si="90"/>
        <v>0</v>
      </c>
      <c r="R140" s="141">
        <f t="shared" si="93"/>
        <v>0</v>
      </c>
    </row>
    <row r="141" spans="1:18" s="52" customFormat="1" ht="364.5" customHeight="1" x14ac:dyDescent="0.25">
      <c r="A141" s="157" t="s">
        <v>24</v>
      </c>
      <c r="B141" s="173" t="s">
        <v>94</v>
      </c>
      <c r="C141" s="16">
        <f>SUM(C143:C147)</f>
        <v>0</v>
      </c>
      <c r="D141" s="16">
        <f>SUM(D143:D147)</f>
        <v>0</v>
      </c>
      <c r="E141" s="16">
        <f>SUM(E143:E147)</f>
        <v>0</v>
      </c>
      <c r="F141" s="162">
        <f>SUM(F143:F147)</f>
        <v>195514.7</v>
      </c>
      <c r="G141" s="162">
        <f>SUM(G143:G147)</f>
        <v>311116.45</v>
      </c>
      <c r="H141" s="168">
        <f t="shared" ref="H141:J141" si="95">SUM(H143:H147)</f>
        <v>175477.41</v>
      </c>
      <c r="I141" s="195">
        <f t="shared" si="80"/>
        <v>0.56000000000000005</v>
      </c>
      <c r="J141" s="168">
        <f t="shared" si="95"/>
        <v>164538.37</v>
      </c>
      <c r="K141" s="195">
        <f t="shared" si="81"/>
        <v>0.53</v>
      </c>
      <c r="L141" s="166">
        <f>L143+L144+L145+L146+L147</f>
        <v>302569.21000000002</v>
      </c>
      <c r="M141" s="97"/>
      <c r="N141" s="97"/>
      <c r="O141" s="166">
        <f>SUM(O143:O147)</f>
        <v>8547.24</v>
      </c>
      <c r="P141" s="158" t="s">
        <v>124</v>
      </c>
      <c r="Q141" s="141">
        <f t="shared" si="90"/>
        <v>8547.24</v>
      </c>
      <c r="R141" s="141">
        <f t="shared" si="93"/>
        <v>0</v>
      </c>
    </row>
    <row r="142" spans="1:18" s="52" customFormat="1" ht="83.25" customHeight="1" x14ac:dyDescent="0.25">
      <c r="A142" s="157"/>
      <c r="B142" s="175"/>
      <c r="C142" s="16"/>
      <c r="D142" s="16"/>
      <c r="E142" s="16"/>
      <c r="F142" s="163"/>
      <c r="G142" s="163"/>
      <c r="H142" s="169"/>
      <c r="I142" s="196"/>
      <c r="J142" s="169"/>
      <c r="K142" s="196"/>
      <c r="L142" s="167"/>
      <c r="M142" s="97"/>
      <c r="N142" s="97"/>
      <c r="O142" s="167"/>
      <c r="P142" s="158"/>
      <c r="Q142" s="141">
        <f t="shared" si="90"/>
        <v>0</v>
      </c>
      <c r="R142" s="141">
        <f t="shared" si="93"/>
        <v>0</v>
      </c>
    </row>
    <row r="143" spans="1:18" s="49" customFormat="1" ht="27" customHeight="1" x14ac:dyDescent="0.25">
      <c r="A143" s="157"/>
      <c r="B143" s="91" t="s">
        <v>4</v>
      </c>
      <c r="C143" s="17"/>
      <c r="D143" s="17"/>
      <c r="E143" s="16"/>
      <c r="F143" s="31"/>
      <c r="G143" s="31"/>
      <c r="H143" s="17"/>
      <c r="I143" s="19"/>
      <c r="J143" s="17"/>
      <c r="K143" s="19"/>
      <c r="L143" s="98"/>
      <c r="M143" s="46"/>
      <c r="N143" s="46"/>
      <c r="O143" s="98">
        <f>G143-L143</f>
        <v>0</v>
      </c>
      <c r="P143" s="159"/>
      <c r="Q143" s="141">
        <f t="shared" si="90"/>
        <v>0</v>
      </c>
      <c r="R143" s="141">
        <f t="shared" si="93"/>
        <v>0</v>
      </c>
    </row>
    <row r="144" spans="1:18" s="49" customFormat="1" ht="27" customHeight="1" x14ac:dyDescent="0.25">
      <c r="A144" s="157"/>
      <c r="B144" s="91" t="s">
        <v>16</v>
      </c>
      <c r="C144" s="17"/>
      <c r="D144" s="17"/>
      <c r="E144" s="16"/>
      <c r="F144" s="31">
        <v>82288.800000000003</v>
      </c>
      <c r="G144" s="31">
        <v>128596.7</v>
      </c>
      <c r="H144" s="46">
        <v>59320.69</v>
      </c>
      <c r="I144" s="19">
        <f>H144/G144</f>
        <v>0.46</v>
      </c>
      <c r="J144" s="17">
        <v>48381.65</v>
      </c>
      <c r="K144" s="19">
        <f>J144/G144</f>
        <v>0.38</v>
      </c>
      <c r="L144" s="46">
        <f>106239.65+19263.3</f>
        <v>125502.95</v>
      </c>
      <c r="M144" s="46"/>
      <c r="N144" s="46"/>
      <c r="O144" s="47">
        <f>G144-L144</f>
        <v>3093.75</v>
      </c>
      <c r="P144" s="159"/>
      <c r="Q144" s="141">
        <f t="shared" si="90"/>
        <v>3093.75</v>
      </c>
      <c r="R144" s="141">
        <f t="shared" si="93"/>
        <v>0</v>
      </c>
    </row>
    <row r="145" spans="1:18" s="49" customFormat="1" ht="27" customHeight="1" x14ac:dyDescent="0.25">
      <c r="A145" s="157"/>
      <c r="B145" s="91" t="s">
        <v>11</v>
      </c>
      <c r="C145" s="17"/>
      <c r="D145" s="17"/>
      <c r="E145" s="16"/>
      <c r="F145" s="31">
        <v>1501.81</v>
      </c>
      <c r="G145" s="31">
        <v>70795.66</v>
      </c>
      <c r="H145" s="17">
        <f>J145</f>
        <v>39693.74</v>
      </c>
      <c r="I145" s="19">
        <f>H145/G145</f>
        <v>0.56000000000000005</v>
      </c>
      <c r="J145" s="17">
        <v>39693.74</v>
      </c>
      <c r="K145" s="19">
        <f>J145/G145</f>
        <v>0.56000000000000005</v>
      </c>
      <c r="L145" s="17">
        <v>68733.63</v>
      </c>
      <c r="M145" s="46"/>
      <c r="N145" s="46"/>
      <c r="O145" s="47">
        <f>G145-L145</f>
        <v>2062.0300000000002</v>
      </c>
      <c r="P145" s="159"/>
      <c r="Q145" s="141">
        <f t="shared" si="90"/>
        <v>2062.0300000000002</v>
      </c>
      <c r="R145" s="141">
        <f t="shared" si="93"/>
        <v>0</v>
      </c>
    </row>
    <row r="146" spans="1:18" s="49" customFormat="1" ht="27" customHeight="1" x14ac:dyDescent="0.25">
      <c r="A146" s="157"/>
      <c r="B146" s="91" t="s">
        <v>13</v>
      </c>
      <c r="C146" s="17"/>
      <c r="D146" s="17"/>
      <c r="E146" s="17"/>
      <c r="F146" s="31"/>
      <c r="G146" s="31"/>
      <c r="H146" s="81"/>
      <c r="I146" s="19"/>
      <c r="J146" s="81"/>
      <c r="K146" s="19"/>
      <c r="L146" s="46"/>
      <c r="M146" s="46"/>
      <c r="N146" s="46"/>
      <c r="O146" s="46">
        <f>G146-L146</f>
        <v>0</v>
      </c>
      <c r="P146" s="159"/>
      <c r="Q146" s="141">
        <f t="shared" si="90"/>
        <v>0</v>
      </c>
      <c r="R146" s="141">
        <f t="shared" si="93"/>
        <v>0</v>
      </c>
    </row>
    <row r="147" spans="1:18" s="49" customFormat="1" ht="27" customHeight="1" x14ac:dyDescent="0.25">
      <c r="A147" s="157"/>
      <c r="B147" s="91" t="s">
        <v>5</v>
      </c>
      <c r="C147" s="17"/>
      <c r="D147" s="17"/>
      <c r="E147" s="17"/>
      <c r="F147" s="17">
        <v>111724.09</v>
      </c>
      <c r="G147" s="17">
        <v>111724.09</v>
      </c>
      <c r="H147" s="17">
        <v>76462.98</v>
      </c>
      <c r="I147" s="19">
        <f t="shared" ref="I147:I153" si="96">H147/G147</f>
        <v>0.68</v>
      </c>
      <c r="J147" s="17">
        <v>76462.98</v>
      </c>
      <c r="K147" s="19">
        <f t="shared" ref="K147:K153" si="97">J147/G147</f>
        <v>0.68</v>
      </c>
      <c r="L147" s="46">
        <v>108332.63</v>
      </c>
      <c r="M147" s="46"/>
      <c r="N147" s="46"/>
      <c r="O147" s="46">
        <f>G147-L147</f>
        <v>3391.46</v>
      </c>
      <c r="P147" s="159"/>
      <c r="Q147" s="141">
        <f t="shared" si="90"/>
        <v>3391.46</v>
      </c>
      <c r="R147" s="141">
        <f t="shared" si="93"/>
        <v>0</v>
      </c>
    </row>
    <row r="148" spans="1:18" s="52" customFormat="1" ht="409.5" customHeight="1" x14ac:dyDescent="0.25">
      <c r="A148" s="151" t="s">
        <v>25</v>
      </c>
      <c r="B148" s="160" t="s">
        <v>105</v>
      </c>
      <c r="C148" s="29"/>
      <c r="D148" s="29"/>
      <c r="E148" s="29"/>
      <c r="F148" s="162">
        <f>F150+F151+F152+F153+F154</f>
        <v>60370.879999999997</v>
      </c>
      <c r="G148" s="162">
        <f>G150+G151+G152+G153+G154</f>
        <v>66456.41</v>
      </c>
      <c r="H148" s="162">
        <f>H150+H151+H152+H153+H154</f>
        <v>52543.33</v>
      </c>
      <c r="I148" s="164">
        <f t="shared" si="96"/>
        <v>0.79</v>
      </c>
      <c r="J148" s="162">
        <f>J150+J151+J152+J153+J154</f>
        <v>49694.84</v>
      </c>
      <c r="K148" s="164">
        <f t="shared" si="97"/>
        <v>0.75</v>
      </c>
      <c r="L148" s="197">
        <f>L150+L151+L152+L153+L154</f>
        <v>66456.41</v>
      </c>
      <c r="M148" s="89">
        <f>M150+M151+M152+M153+M154</f>
        <v>0</v>
      </c>
      <c r="N148" s="89">
        <f>N150+N151+N152+N153+N154</f>
        <v>0</v>
      </c>
      <c r="O148" s="197">
        <f>O151+O150+O152+O153+O154</f>
        <v>0</v>
      </c>
      <c r="P148" s="202" t="s">
        <v>108</v>
      </c>
      <c r="Q148" s="141">
        <f t="shared" si="90"/>
        <v>0</v>
      </c>
      <c r="R148" s="141">
        <f t="shared" si="93"/>
        <v>0</v>
      </c>
    </row>
    <row r="149" spans="1:18" s="52" customFormat="1" ht="190.5" customHeight="1" x14ac:dyDescent="0.25">
      <c r="A149" s="152"/>
      <c r="B149" s="161"/>
      <c r="C149" s="89"/>
      <c r="D149" s="89"/>
      <c r="E149" s="89"/>
      <c r="F149" s="163"/>
      <c r="G149" s="163"/>
      <c r="H149" s="163"/>
      <c r="I149" s="165"/>
      <c r="J149" s="163"/>
      <c r="K149" s="165"/>
      <c r="L149" s="197"/>
      <c r="M149" s="89"/>
      <c r="N149" s="89"/>
      <c r="O149" s="197"/>
      <c r="P149" s="155"/>
      <c r="Q149" s="141">
        <f t="shared" si="90"/>
        <v>0</v>
      </c>
      <c r="R149" s="141">
        <f t="shared" si="93"/>
        <v>0</v>
      </c>
    </row>
    <row r="150" spans="1:18" s="49" customFormat="1" ht="39.75" customHeight="1" x14ac:dyDescent="0.25">
      <c r="A150" s="66"/>
      <c r="B150" s="133" t="s">
        <v>4</v>
      </c>
      <c r="C150" s="89"/>
      <c r="D150" s="89"/>
      <c r="E150" s="89"/>
      <c r="F150" s="31">
        <v>19563.2</v>
      </c>
      <c r="G150" s="31">
        <v>19563.2</v>
      </c>
      <c r="H150" s="31">
        <v>16388</v>
      </c>
      <c r="I150" s="32">
        <f>H150/G150</f>
        <v>0.84</v>
      </c>
      <c r="J150" s="31">
        <v>16134.27</v>
      </c>
      <c r="K150" s="32">
        <f t="shared" si="97"/>
        <v>0.82</v>
      </c>
      <c r="L150" s="31">
        <v>19563.2</v>
      </c>
      <c r="M150" s="17"/>
      <c r="N150" s="17"/>
      <c r="O150" s="143"/>
      <c r="P150" s="155"/>
      <c r="Q150" s="141">
        <f t="shared" si="90"/>
        <v>0</v>
      </c>
      <c r="R150" s="141">
        <f t="shared" si="93"/>
        <v>0</v>
      </c>
    </row>
    <row r="151" spans="1:18" s="49" customFormat="1" ht="39.75" customHeight="1" x14ac:dyDescent="0.25">
      <c r="A151" s="67"/>
      <c r="B151" s="133" t="s">
        <v>16</v>
      </c>
      <c r="C151" s="89"/>
      <c r="D151" s="89"/>
      <c r="E151" s="89"/>
      <c r="F151" s="31">
        <v>19941.2</v>
      </c>
      <c r="G151" s="31">
        <v>22241.200000000001</v>
      </c>
      <c r="H151" s="31">
        <v>18475.45</v>
      </c>
      <c r="I151" s="32">
        <f t="shared" si="96"/>
        <v>0.83</v>
      </c>
      <c r="J151" s="31">
        <v>15880.69</v>
      </c>
      <c r="K151" s="32">
        <f t="shared" si="97"/>
        <v>0.71</v>
      </c>
      <c r="L151" s="31">
        <f>14432.29+4756.8+1100+1952.11</f>
        <v>22241.200000000001</v>
      </c>
      <c r="M151" s="17"/>
      <c r="N151" s="17"/>
      <c r="O151" s="143"/>
      <c r="P151" s="155"/>
      <c r="Q151" s="141">
        <f t="shared" si="90"/>
        <v>0</v>
      </c>
      <c r="R151" s="141">
        <f t="shared" si="93"/>
        <v>0</v>
      </c>
    </row>
    <row r="152" spans="1:18" s="49" customFormat="1" ht="39.75" customHeight="1" x14ac:dyDescent="0.25">
      <c r="A152" s="67"/>
      <c r="B152" s="133" t="s">
        <v>11</v>
      </c>
      <c r="C152" s="89"/>
      <c r="D152" s="89"/>
      <c r="E152" s="89"/>
      <c r="F152" s="31">
        <v>1102.2</v>
      </c>
      <c r="G152" s="31">
        <v>1102.2</v>
      </c>
      <c r="H152" s="31">
        <f>J152</f>
        <v>855.4</v>
      </c>
      <c r="I152" s="32">
        <f t="shared" si="96"/>
        <v>0.78</v>
      </c>
      <c r="J152" s="31">
        <v>855.4</v>
      </c>
      <c r="K152" s="32">
        <f t="shared" si="97"/>
        <v>0.78</v>
      </c>
      <c r="L152" s="31">
        <v>1102.2</v>
      </c>
      <c r="M152" s="17"/>
      <c r="N152" s="17"/>
      <c r="O152" s="143"/>
      <c r="P152" s="155"/>
      <c r="Q152" s="141">
        <f t="shared" si="90"/>
        <v>0</v>
      </c>
      <c r="R152" s="141">
        <f t="shared" si="93"/>
        <v>0</v>
      </c>
    </row>
    <row r="153" spans="1:18" s="49" customFormat="1" ht="39.75" customHeight="1" x14ac:dyDescent="0.25">
      <c r="A153" s="67"/>
      <c r="B153" s="133" t="s">
        <v>13</v>
      </c>
      <c r="C153" s="89"/>
      <c r="D153" s="89"/>
      <c r="E153" s="89"/>
      <c r="F153" s="31">
        <v>19764.28</v>
      </c>
      <c r="G153" s="31">
        <f>24652.01-G152</f>
        <v>23549.81</v>
      </c>
      <c r="H153" s="31">
        <v>16824.48</v>
      </c>
      <c r="I153" s="32">
        <f t="shared" si="96"/>
        <v>0.71</v>
      </c>
      <c r="J153" s="31">
        <f>H153</f>
        <v>16824.48</v>
      </c>
      <c r="K153" s="32">
        <f t="shared" si="97"/>
        <v>0.71</v>
      </c>
      <c r="L153" s="31">
        <f>G153</f>
        <v>23549.81</v>
      </c>
      <c r="M153" s="17"/>
      <c r="N153" s="17"/>
      <c r="O153" s="143"/>
      <c r="P153" s="155"/>
      <c r="Q153" s="141">
        <f t="shared" si="90"/>
        <v>0</v>
      </c>
      <c r="R153" s="141">
        <f t="shared" si="93"/>
        <v>0</v>
      </c>
    </row>
    <row r="154" spans="1:18" s="49" customFormat="1" ht="39.75" customHeight="1" x14ac:dyDescent="0.25">
      <c r="A154" s="67"/>
      <c r="B154" s="133" t="s">
        <v>5</v>
      </c>
      <c r="C154" s="31"/>
      <c r="D154" s="31"/>
      <c r="E154" s="31"/>
      <c r="F154" s="31"/>
      <c r="G154" s="31"/>
      <c r="H154" s="31"/>
      <c r="I154" s="32"/>
      <c r="J154" s="31"/>
      <c r="K154" s="32"/>
      <c r="L154" s="31"/>
      <c r="M154" s="17"/>
      <c r="N154" s="17"/>
      <c r="O154" s="143"/>
      <c r="P154" s="155"/>
      <c r="Q154" s="141">
        <f t="shared" si="90"/>
        <v>0</v>
      </c>
      <c r="R154" s="141">
        <f t="shared" si="93"/>
        <v>0</v>
      </c>
    </row>
    <row r="155" spans="1:18" s="52" customFormat="1" ht="111" customHeight="1" x14ac:dyDescent="0.25">
      <c r="A155" s="101" t="s">
        <v>26</v>
      </c>
      <c r="B155" s="94" t="s">
        <v>48</v>
      </c>
      <c r="C155" s="16"/>
      <c r="D155" s="16"/>
      <c r="E155" s="16"/>
      <c r="F155" s="25"/>
      <c r="G155" s="25"/>
      <c r="H155" s="25"/>
      <c r="I155" s="26"/>
      <c r="J155" s="25"/>
      <c r="K155" s="26"/>
      <c r="L155" s="26"/>
      <c r="M155" s="18"/>
      <c r="N155" s="18"/>
      <c r="O155" s="18"/>
      <c r="P155" s="82" t="s">
        <v>59</v>
      </c>
      <c r="Q155" s="141">
        <f t="shared" si="90"/>
        <v>0</v>
      </c>
      <c r="R155" s="141">
        <f t="shared" si="93"/>
        <v>0</v>
      </c>
    </row>
    <row r="156" spans="1:18" s="52" customFormat="1" x14ac:dyDescent="0.25">
      <c r="A156" s="101"/>
      <c r="B156" s="91" t="s">
        <v>4</v>
      </c>
      <c r="C156" s="16"/>
      <c r="D156" s="16"/>
      <c r="E156" s="16"/>
      <c r="F156" s="25"/>
      <c r="G156" s="25"/>
      <c r="H156" s="25"/>
      <c r="I156" s="26"/>
      <c r="J156" s="25"/>
      <c r="K156" s="26"/>
      <c r="L156" s="26"/>
      <c r="M156" s="18"/>
      <c r="N156" s="18"/>
      <c r="O156" s="18"/>
      <c r="P156" s="82"/>
      <c r="Q156" s="141">
        <f t="shared" si="90"/>
        <v>0</v>
      </c>
      <c r="R156" s="141">
        <f t="shared" si="93"/>
        <v>0</v>
      </c>
    </row>
    <row r="157" spans="1:18" s="52" customFormat="1" x14ac:dyDescent="0.25">
      <c r="A157" s="101"/>
      <c r="B157" s="91" t="s">
        <v>16</v>
      </c>
      <c r="C157" s="16"/>
      <c r="D157" s="16"/>
      <c r="E157" s="16"/>
      <c r="F157" s="25"/>
      <c r="G157" s="25"/>
      <c r="H157" s="25"/>
      <c r="I157" s="26"/>
      <c r="J157" s="25"/>
      <c r="K157" s="26"/>
      <c r="L157" s="26"/>
      <c r="M157" s="18"/>
      <c r="N157" s="18"/>
      <c r="O157" s="18"/>
      <c r="P157" s="82"/>
      <c r="Q157" s="141">
        <f t="shared" si="90"/>
        <v>0</v>
      </c>
      <c r="R157" s="141">
        <f t="shared" si="93"/>
        <v>0</v>
      </c>
    </row>
    <row r="158" spans="1:18" s="52" customFormat="1" x14ac:dyDescent="0.25">
      <c r="A158" s="101"/>
      <c r="B158" s="91" t="s">
        <v>11</v>
      </c>
      <c r="C158" s="16"/>
      <c r="D158" s="16"/>
      <c r="E158" s="16"/>
      <c r="F158" s="25"/>
      <c r="G158" s="25"/>
      <c r="H158" s="25"/>
      <c r="I158" s="26"/>
      <c r="J158" s="25"/>
      <c r="K158" s="26"/>
      <c r="L158" s="26"/>
      <c r="M158" s="18"/>
      <c r="N158" s="18"/>
      <c r="O158" s="18"/>
      <c r="P158" s="82"/>
      <c r="Q158" s="141">
        <f t="shared" si="90"/>
        <v>0</v>
      </c>
      <c r="R158" s="141">
        <f t="shared" si="93"/>
        <v>0</v>
      </c>
    </row>
    <row r="159" spans="1:18" s="52" customFormat="1" x14ac:dyDescent="0.25">
      <c r="A159" s="101"/>
      <c r="B159" s="91" t="s">
        <v>13</v>
      </c>
      <c r="C159" s="16"/>
      <c r="D159" s="16"/>
      <c r="E159" s="16"/>
      <c r="F159" s="25"/>
      <c r="G159" s="25"/>
      <c r="H159" s="25"/>
      <c r="I159" s="26"/>
      <c r="J159" s="25"/>
      <c r="K159" s="26"/>
      <c r="L159" s="26"/>
      <c r="M159" s="18"/>
      <c r="N159" s="18"/>
      <c r="O159" s="18"/>
      <c r="P159" s="82"/>
      <c r="Q159" s="141">
        <f t="shared" si="90"/>
        <v>0</v>
      </c>
      <c r="R159" s="141">
        <f t="shared" si="93"/>
        <v>0</v>
      </c>
    </row>
    <row r="160" spans="1:18" s="52" customFormat="1" x14ac:dyDescent="0.25">
      <c r="A160" s="101"/>
      <c r="B160" s="91" t="s">
        <v>5</v>
      </c>
      <c r="C160" s="16"/>
      <c r="D160" s="16"/>
      <c r="E160" s="16"/>
      <c r="F160" s="25"/>
      <c r="G160" s="25"/>
      <c r="H160" s="25"/>
      <c r="I160" s="26"/>
      <c r="J160" s="25"/>
      <c r="K160" s="26"/>
      <c r="L160" s="26"/>
      <c r="M160" s="18"/>
      <c r="N160" s="18"/>
      <c r="O160" s="18"/>
      <c r="P160" s="82"/>
      <c r="Q160" s="141">
        <f t="shared" si="90"/>
        <v>0</v>
      </c>
      <c r="R160" s="141">
        <f t="shared" si="93"/>
        <v>0</v>
      </c>
    </row>
    <row r="161" spans="1:18" s="53" customFormat="1" ht="117" customHeight="1" x14ac:dyDescent="0.25">
      <c r="A161" s="101" t="s">
        <v>27</v>
      </c>
      <c r="B161" s="94" t="s">
        <v>49</v>
      </c>
      <c r="C161" s="16"/>
      <c r="D161" s="16"/>
      <c r="E161" s="16"/>
      <c r="F161" s="25"/>
      <c r="G161" s="25"/>
      <c r="H161" s="25"/>
      <c r="I161" s="26"/>
      <c r="J161" s="25"/>
      <c r="K161" s="26"/>
      <c r="L161" s="26"/>
      <c r="M161" s="18"/>
      <c r="N161" s="18"/>
      <c r="O161" s="18"/>
      <c r="P161" s="82" t="s">
        <v>59</v>
      </c>
      <c r="Q161" s="141">
        <f t="shared" si="90"/>
        <v>0</v>
      </c>
      <c r="R161" s="141">
        <f t="shared" si="93"/>
        <v>0</v>
      </c>
    </row>
    <row r="162" spans="1:18" s="53" customFormat="1" ht="35.25" customHeight="1" x14ac:dyDescent="0.25">
      <c r="A162" s="101"/>
      <c r="B162" s="91" t="s">
        <v>4</v>
      </c>
      <c r="C162" s="16"/>
      <c r="D162" s="16"/>
      <c r="E162" s="16"/>
      <c r="F162" s="25"/>
      <c r="G162" s="25"/>
      <c r="H162" s="25"/>
      <c r="I162" s="26"/>
      <c r="J162" s="25"/>
      <c r="K162" s="26"/>
      <c r="L162" s="26"/>
      <c r="M162" s="18"/>
      <c r="N162" s="18"/>
      <c r="O162" s="18"/>
      <c r="P162" s="82"/>
      <c r="Q162" s="141">
        <f t="shared" si="90"/>
        <v>0</v>
      </c>
      <c r="R162" s="141">
        <f t="shared" si="93"/>
        <v>0</v>
      </c>
    </row>
    <row r="163" spans="1:18" s="53" customFormat="1" ht="35.25" customHeight="1" x14ac:dyDescent="0.25">
      <c r="A163" s="101"/>
      <c r="B163" s="91" t="s">
        <v>16</v>
      </c>
      <c r="C163" s="16"/>
      <c r="D163" s="16"/>
      <c r="E163" s="16"/>
      <c r="F163" s="25"/>
      <c r="G163" s="25"/>
      <c r="H163" s="25"/>
      <c r="I163" s="26"/>
      <c r="J163" s="25"/>
      <c r="K163" s="26"/>
      <c r="L163" s="26"/>
      <c r="M163" s="18"/>
      <c r="N163" s="18"/>
      <c r="O163" s="18"/>
      <c r="P163" s="82"/>
      <c r="Q163" s="141">
        <f t="shared" si="90"/>
        <v>0</v>
      </c>
      <c r="R163" s="141">
        <f t="shared" si="93"/>
        <v>0</v>
      </c>
    </row>
    <row r="164" spans="1:18" s="53" customFormat="1" ht="35.25" customHeight="1" x14ac:dyDescent="0.25">
      <c r="A164" s="101"/>
      <c r="B164" s="91" t="s">
        <v>11</v>
      </c>
      <c r="C164" s="16"/>
      <c r="D164" s="16"/>
      <c r="E164" s="16"/>
      <c r="F164" s="25"/>
      <c r="G164" s="25"/>
      <c r="H164" s="25"/>
      <c r="I164" s="26"/>
      <c r="J164" s="25"/>
      <c r="K164" s="26"/>
      <c r="L164" s="26"/>
      <c r="M164" s="18"/>
      <c r="N164" s="18"/>
      <c r="O164" s="18"/>
      <c r="P164" s="82"/>
      <c r="Q164" s="141">
        <f t="shared" si="90"/>
        <v>0</v>
      </c>
      <c r="R164" s="141">
        <f t="shared" si="93"/>
        <v>0</v>
      </c>
    </row>
    <row r="165" spans="1:18" s="53" customFormat="1" ht="35.25" customHeight="1" x14ac:dyDescent="0.25">
      <c r="A165" s="101"/>
      <c r="B165" s="91" t="s">
        <v>13</v>
      </c>
      <c r="C165" s="16"/>
      <c r="D165" s="16"/>
      <c r="E165" s="16"/>
      <c r="F165" s="25"/>
      <c r="G165" s="25"/>
      <c r="H165" s="25"/>
      <c r="I165" s="26"/>
      <c r="J165" s="25"/>
      <c r="K165" s="26"/>
      <c r="L165" s="26"/>
      <c r="M165" s="18"/>
      <c r="N165" s="18"/>
      <c r="O165" s="18"/>
      <c r="P165" s="82"/>
      <c r="Q165" s="141">
        <f t="shared" si="90"/>
        <v>0</v>
      </c>
      <c r="R165" s="141">
        <f t="shared" si="93"/>
        <v>0</v>
      </c>
    </row>
    <row r="166" spans="1:18" s="53" customFormat="1" ht="35.25" customHeight="1" x14ac:dyDescent="0.25">
      <c r="A166" s="101"/>
      <c r="B166" s="91" t="s">
        <v>5</v>
      </c>
      <c r="C166" s="16"/>
      <c r="D166" s="16"/>
      <c r="E166" s="16"/>
      <c r="F166" s="25"/>
      <c r="G166" s="25"/>
      <c r="H166" s="25"/>
      <c r="I166" s="26"/>
      <c r="J166" s="25"/>
      <c r="K166" s="26"/>
      <c r="L166" s="26"/>
      <c r="M166" s="18"/>
      <c r="N166" s="18"/>
      <c r="O166" s="18"/>
      <c r="P166" s="82"/>
      <c r="Q166" s="141">
        <f t="shared" ref="Q166:Q191" si="98">G166-L166</f>
        <v>0</v>
      </c>
      <c r="R166" s="141">
        <f t="shared" si="93"/>
        <v>0</v>
      </c>
    </row>
    <row r="167" spans="1:18" s="129" customFormat="1" ht="352.5" customHeight="1" x14ac:dyDescent="0.25">
      <c r="A167" s="135" t="s">
        <v>28</v>
      </c>
      <c r="B167" s="150" t="s">
        <v>107</v>
      </c>
      <c r="C167" s="16" t="e">
        <f>SUM(C168:C172)</f>
        <v>#REF!</v>
      </c>
      <c r="D167" s="16" t="e">
        <f>SUM(D168:D172)</f>
        <v>#REF!</v>
      </c>
      <c r="E167" s="16">
        <v>0</v>
      </c>
      <c r="F167" s="16">
        <f>F169+F168+F170+F171+F172</f>
        <v>142882.93</v>
      </c>
      <c r="G167" s="16">
        <f t="shared" ref="G167:O167" si="99">G169+G168+G170+G171+G172</f>
        <v>198232.72</v>
      </c>
      <c r="H167" s="16">
        <f t="shared" si="99"/>
        <v>185327.56</v>
      </c>
      <c r="I167" s="19">
        <f>H167/G167</f>
        <v>0.93</v>
      </c>
      <c r="J167" s="16">
        <f>J169+J168+J170+J171+J172</f>
        <v>137683.51999999999</v>
      </c>
      <c r="K167" s="19">
        <f t="shared" ref="K167" si="100">J167/G167</f>
        <v>0.69</v>
      </c>
      <c r="L167" s="16">
        <f>L169+L168+L170+L171+L172</f>
        <v>198223.46</v>
      </c>
      <c r="M167" s="16">
        <f t="shared" si="99"/>
        <v>0</v>
      </c>
      <c r="N167" s="16">
        <f t="shared" si="99"/>
        <v>0</v>
      </c>
      <c r="O167" s="16">
        <f t="shared" si="99"/>
        <v>9.26</v>
      </c>
      <c r="P167" s="203" t="s">
        <v>127</v>
      </c>
      <c r="Q167" s="141">
        <f t="shared" si="98"/>
        <v>9.26</v>
      </c>
      <c r="R167" s="141">
        <f t="shared" si="93"/>
        <v>0</v>
      </c>
    </row>
    <row r="168" spans="1:18" s="49" customFormat="1" ht="151.5" customHeight="1" x14ac:dyDescent="0.25">
      <c r="A168" s="68"/>
      <c r="B168" s="91" t="s">
        <v>4</v>
      </c>
      <c r="C168" s="17"/>
      <c r="D168" s="17"/>
      <c r="E168" s="17"/>
      <c r="F168" s="21"/>
      <c r="G168" s="21"/>
      <c r="H168" s="21"/>
      <c r="I168" s="22"/>
      <c r="J168" s="21"/>
      <c r="K168" s="22"/>
      <c r="L168" s="21"/>
      <c r="M168" s="17"/>
      <c r="N168" s="17"/>
      <c r="O168" s="17"/>
      <c r="P168" s="200"/>
      <c r="Q168" s="141">
        <f t="shared" si="98"/>
        <v>0</v>
      </c>
      <c r="R168" s="141">
        <f t="shared" si="93"/>
        <v>0</v>
      </c>
    </row>
    <row r="169" spans="1:18" s="49" customFormat="1" ht="139.5" customHeight="1" x14ac:dyDescent="0.25">
      <c r="A169" s="68"/>
      <c r="B169" s="91" t="s">
        <v>16</v>
      </c>
      <c r="C169" s="17"/>
      <c r="D169" s="17"/>
      <c r="E169" s="17"/>
      <c r="F169" s="31">
        <v>128460.67</v>
      </c>
      <c r="G169" s="31">
        <v>181429.17</v>
      </c>
      <c r="H169" s="31">
        <v>175863.5</v>
      </c>
      <c r="I169" s="19">
        <f>H169/G169</f>
        <v>0.97</v>
      </c>
      <c r="J169" s="31">
        <v>128219.46</v>
      </c>
      <c r="K169" s="19">
        <f>J169/G169</f>
        <v>0.71</v>
      </c>
      <c r="L169" s="31">
        <v>181419.91</v>
      </c>
      <c r="M169" s="17"/>
      <c r="N169" s="17"/>
      <c r="O169" s="39">
        <f>G169-L169</f>
        <v>9.26</v>
      </c>
      <c r="P169" s="200" t="s">
        <v>128</v>
      </c>
      <c r="Q169" s="141">
        <f t="shared" si="98"/>
        <v>9.26</v>
      </c>
      <c r="R169" s="141">
        <f t="shared" si="93"/>
        <v>0</v>
      </c>
    </row>
    <row r="170" spans="1:18" s="49" customFormat="1" ht="134.25" customHeight="1" x14ac:dyDescent="0.25">
      <c r="A170" s="68"/>
      <c r="B170" s="91" t="s">
        <v>11</v>
      </c>
      <c r="C170" s="17" t="e">
        <f>#REF!</f>
        <v>#REF!</v>
      </c>
      <c r="D170" s="17" t="e">
        <f>#REF!</f>
        <v>#REF!</v>
      </c>
      <c r="E170" s="17" t="e">
        <f>#REF!</f>
        <v>#REF!</v>
      </c>
      <c r="F170" s="17">
        <v>10550.48</v>
      </c>
      <c r="G170" s="17">
        <v>12931.77</v>
      </c>
      <c r="H170" s="17">
        <f>J170</f>
        <v>6778.53</v>
      </c>
      <c r="I170" s="32">
        <f>H170/G170</f>
        <v>0.52</v>
      </c>
      <c r="J170" s="17">
        <v>6778.53</v>
      </c>
      <c r="K170" s="19">
        <f>J170/G170</f>
        <v>0.52</v>
      </c>
      <c r="L170" s="31">
        <f>G170</f>
        <v>12931.77</v>
      </c>
      <c r="M170" s="17"/>
      <c r="N170" s="17"/>
      <c r="O170" s="39">
        <f>G170-L170</f>
        <v>0</v>
      </c>
      <c r="P170" s="200"/>
      <c r="Q170" s="141">
        <f t="shared" si="98"/>
        <v>0</v>
      </c>
      <c r="R170" s="141">
        <f t="shared" si="93"/>
        <v>0</v>
      </c>
    </row>
    <row r="171" spans="1:18" s="49" customFormat="1" ht="126.75" customHeight="1" x14ac:dyDescent="0.25">
      <c r="A171" s="68"/>
      <c r="B171" s="91" t="s">
        <v>13</v>
      </c>
      <c r="C171" s="17"/>
      <c r="D171" s="17"/>
      <c r="E171" s="17"/>
      <c r="F171" s="17">
        <v>3871.78</v>
      </c>
      <c r="G171" s="17">
        <f>F171</f>
        <v>3871.78</v>
      </c>
      <c r="H171" s="17">
        <f>J171</f>
        <v>2685.53</v>
      </c>
      <c r="I171" s="32">
        <f>H171/G171</f>
        <v>0.69</v>
      </c>
      <c r="J171" s="17">
        <v>2685.53</v>
      </c>
      <c r="K171" s="19">
        <f>J171/G171</f>
        <v>0.69</v>
      </c>
      <c r="L171" s="31">
        <f>G171</f>
        <v>3871.78</v>
      </c>
      <c r="M171" s="17"/>
      <c r="N171" s="17"/>
      <c r="O171" s="39">
        <f>G171-L171</f>
        <v>0</v>
      </c>
      <c r="P171" s="200"/>
      <c r="Q171" s="141">
        <f t="shared" si="98"/>
        <v>0</v>
      </c>
      <c r="R171" s="141">
        <f t="shared" si="93"/>
        <v>0</v>
      </c>
    </row>
    <row r="172" spans="1:18" s="49" customFormat="1" ht="119.25" customHeight="1" x14ac:dyDescent="0.25">
      <c r="A172" s="68"/>
      <c r="B172" s="91" t="s">
        <v>5</v>
      </c>
      <c r="C172" s="17"/>
      <c r="D172" s="17"/>
      <c r="E172" s="17"/>
      <c r="F172" s="17"/>
      <c r="G172" s="17"/>
      <c r="H172" s="17"/>
      <c r="I172" s="19"/>
      <c r="J172" s="17"/>
      <c r="K172" s="19"/>
      <c r="L172" s="17"/>
      <c r="M172" s="17"/>
      <c r="N172" s="17"/>
      <c r="O172" s="17"/>
      <c r="P172" s="201"/>
      <c r="Q172" s="141">
        <f t="shared" si="98"/>
        <v>0</v>
      </c>
      <c r="R172" s="141">
        <f t="shared" si="93"/>
        <v>0</v>
      </c>
    </row>
    <row r="173" spans="1:18" s="14" customFormat="1" ht="93.75" customHeight="1" x14ac:dyDescent="0.25">
      <c r="A173" s="101" t="s">
        <v>29</v>
      </c>
      <c r="B173" s="94" t="s">
        <v>50</v>
      </c>
      <c r="C173" s="16" t="e">
        <f>#REF!+#REF!+#REF!+#REF!+#REF!</f>
        <v>#REF!</v>
      </c>
      <c r="D173" s="16" t="e">
        <f>#REF!+#REF!+#REF!+#REF!+#REF!</f>
        <v>#REF!</v>
      </c>
      <c r="E173" s="16" t="e">
        <f>#REF!+#REF!+#REF!+#REF!+#REF!</f>
        <v>#REF!</v>
      </c>
      <c r="F173" s="25"/>
      <c r="G173" s="25"/>
      <c r="H173" s="28"/>
      <c r="I173" s="33"/>
      <c r="J173" s="34"/>
      <c r="K173" s="33"/>
      <c r="L173" s="33"/>
      <c r="M173" s="18"/>
      <c r="N173" s="18"/>
      <c r="O173" s="18"/>
      <c r="P173" s="72" t="s">
        <v>59</v>
      </c>
      <c r="Q173" s="141">
        <f t="shared" si="98"/>
        <v>0</v>
      </c>
      <c r="R173" s="141">
        <f t="shared" si="93"/>
        <v>0</v>
      </c>
    </row>
    <row r="174" spans="1:18" ht="261.75" customHeight="1" x14ac:dyDescent="0.4">
      <c r="A174" s="101" t="s">
        <v>30</v>
      </c>
      <c r="B174" s="94" t="s">
        <v>99</v>
      </c>
      <c r="C174" s="16" t="e">
        <f>SUM(C175:C179)</f>
        <v>#REF!</v>
      </c>
      <c r="D174" s="16" t="e">
        <f>SUM(D175:D179)</f>
        <v>#REF!</v>
      </c>
      <c r="E174" s="16" t="e">
        <f>SUM(E175:E179)</f>
        <v>#REF!</v>
      </c>
      <c r="F174" s="16">
        <f>SUM(F175:F179)</f>
        <v>617623.30000000005</v>
      </c>
      <c r="G174" s="16">
        <f t="shared" ref="G174:N174" si="101">SUM(G175:G179)</f>
        <v>678129.8</v>
      </c>
      <c r="H174" s="16">
        <f t="shared" si="101"/>
        <v>507867.35</v>
      </c>
      <c r="I174" s="43">
        <f>H174/G174</f>
        <v>0.75</v>
      </c>
      <c r="J174" s="16">
        <f t="shared" si="101"/>
        <v>507867.35</v>
      </c>
      <c r="K174" s="43">
        <f>J174/G174</f>
        <v>0.75</v>
      </c>
      <c r="L174" s="16">
        <f>SUM(L175:L179)</f>
        <v>658056.49</v>
      </c>
      <c r="M174" s="16">
        <f t="shared" si="101"/>
        <v>0</v>
      </c>
      <c r="N174" s="16">
        <f t="shared" si="101"/>
        <v>0</v>
      </c>
      <c r="O174" s="16">
        <f>G174-L174</f>
        <v>20073.310000000001</v>
      </c>
      <c r="P174" s="189" t="s">
        <v>125</v>
      </c>
      <c r="Q174" s="141">
        <f t="shared" si="98"/>
        <v>20073.310000000001</v>
      </c>
      <c r="R174" s="141">
        <f t="shared" si="93"/>
        <v>0</v>
      </c>
    </row>
    <row r="175" spans="1:18" ht="78.75" customHeight="1" x14ac:dyDescent="0.4">
      <c r="A175" s="101"/>
      <c r="B175" s="91" t="s">
        <v>4</v>
      </c>
      <c r="C175" s="17" t="e">
        <f>#REF!</f>
        <v>#REF!</v>
      </c>
      <c r="D175" s="17" t="e">
        <f>#REF!</f>
        <v>#REF!</v>
      </c>
      <c r="E175" s="17" t="e">
        <f>#REF!</f>
        <v>#REF!</v>
      </c>
      <c r="F175" s="17"/>
      <c r="G175" s="17"/>
      <c r="H175" s="17"/>
      <c r="I175" s="19"/>
      <c r="J175" s="17"/>
      <c r="K175" s="19"/>
      <c r="L175" s="17"/>
      <c r="M175" s="19"/>
      <c r="N175" s="19"/>
      <c r="O175" s="16">
        <f t="shared" ref="O175" si="102">G175-J175</f>
        <v>0</v>
      </c>
      <c r="P175" s="189"/>
      <c r="Q175" s="141">
        <f t="shared" si="98"/>
        <v>0</v>
      </c>
      <c r="R175" s="141">
        <f t="shared" si="93"/>
        <v>0</v>
      </c>
    </row>
    <row r="176" spans="1:18" ht="58.5" customHeight="1" x14ac:dyDescent="0.4">
      <c r="A176" s="101"/>
      <c r="B176" s="91" t="s">
        <v>16</v>
      </c>
      <c r="C176" s="17"/>
      <c r="D176" s="17"/>
      <c r="E176" s="17"/>
      <c r="F176" s="17">
        <v>583483.6</v>
      </c>
      <c r="G176" s="17">
        <v>640963.30000000005</v>
      </c>
      <c r="H176" s="17">
        <v>478387.37</v>
      </c>
      <c r="I176" s="19">
        <f>H176/G176</f>
        <v>0.75</v>
      </c>
      <c r="J176" s="17">
        <v>478387.37</v>
      </c>
      <c r="K176" s="19">
        <f>J176/G176</f>
        <v>0.75</v>
      </c>
      <c r="L176" s="17">
        <f>300872.2+321021.45</f>
        <v>621893.65</v>
      </c>
      <c r="M176" s="19"/>
      <c r="N176" s="19"/>
      <c r="O176" s="46">
        <f>G176-L176</f>
        <v>19069.650000000001</v>
      </c>
      <c r="P176" s="189"/>
      <c r="Q176" s="141">
        <f t="shared" si="98"/>
        <v>19069.650000000001</v>
      </c>
      <c r="R176" s="141">
        <f t="shared" si="93"/>
        <v>0</v>
      </c>
    </row>
    <row r="177" spans="1:18" ht="62.25" customHeight="1" x14ac:dyDescent="0.4">
      <c r="A177" s="101"/>
      <c r="B177" s="91" t="s">
        <v>11</v>
      </c>
      <c r="C177" s="17"/>
      <c r="D177" s="17"/>
      <c r="E177" s="17"/>
      <c r="F177" s="17">
        <f>34139.7-F178</f>
        <v>34136.92</v>
      </c>
      <c r="G177" s="17">
        <f>37166.5-G178</f>
        <v>37163.72</v>
      </c>
      <c r="H177" s="17">
        <f>J177</f>
        <v>29479.98</v>
      </c>
      <c r="I177" s="19">
        <f>H177/G177</f>
        <v>0.79</v>
      </c>
      <c r="J177" s="17">
        <v>29479.98</v>
      </c>
      <c r="K177" s="19">
        <f>J177/G177</f>
        <v>0.79</v>
      </c>
      <c r="L177" s="17">
        <f>19264.22+16895.87</f>
        <v>36160.089999999997</v>
      </c>
      <c r="M177" s="19"/>
      <c r="N177" s="19"/>
      <c r="O177" s="46">
        <f>G177-L177</f>
        <v>1003.63</v>
      </c>
      <c r="P177" s="189"/>
      <c r="Q177" s="141">
        <f t="shared" si="98"/>
        <v>1003.63</v>
      </c>
      <c r="R177" s="141">
        <f t="shared" si="93"/>
        <v>0</v>
      </c>
    </row>
    <row r="178" spans="1:18" ht="64.5" customHeight="1" x14ac:dyDescent="0.4">
      <c r="A178" s="101"/>
      <c r="B178" s="91" t="s">
        <v>13</v>
      </c>
      <c r="C178" s="17"/>
      <c r="D178" s="17"/>
      <c r="E178" s="17"/>
      <c r="F178" s="17">
        <v>2.78</v>
      </c>
      <c r="G178" s="17">
        <v>2.78</v>
      </c>
      <c r="H178" s="17"/>
      <c r="I178" s="19"/>
      <c r="J178" s="17"/>
      <c r="K178" s="19"/>
      <c r="L178" s="17">
        <v>2.75</v>
      </c>
      <c r="M178" s="19"/>
      <c r="N178" s="19"/>
      <c r="O178" s="126">
        <f t="shared" ref="O178" si="103">G178-L178</f>
        <v>0.03</v>
      </c>
      <c r="P178" s="189"/>
      <c r="Q178" s="141">
        <f t="shared" si="98"/>
        <v>0.03</v>
      </c>
      <c r="R178" s="141">
        <f t="shared" si="93"/>
        <v>0</v>
      </c>
    </row>
    <row r="179" spans="1:18" ht="75" customHeight="1" x14ac:dyDescent="0.4">
      <c r="A179" s="101"/>
      <c r="B179" s="91" t="s">
        <v>5</v>
      </c>
      <c r="C179" s="17" t="e">
        <f>#REF!</f>
        <v>#REF!</v>
      </c>
      <c r="D179" s="17" t="e">
        <f>#REF!</f>
        <v>#REF!</v>
      </c>
      <c r="E179" s="17" t="e">
        <f>#REF!</f>
        <v>#REF!</v>
      </c>
      <c r="F179" s="17"/>
      <c r="G179" s="17"/>
      <c r="H179" s="17"/>
      <c r="I179" s="19"/>
      <c r="J179" s="17"/>
      <c r="K179" s="19"/>
      <c r="L179" s="17"/>
      <c r="M179" s="19"/>
      <c r="N179" s="19"/>
      <c r="O179" s="17"/>
      <c r="P179" s="189"/>
      <c r="Q179" s="141">
        <f t="shared" si="98"/>
        <v>0</v>
      </c>
      <c r="R179" s="141">
        <f t="shared" si="93"/>
        <v>0</v>
      </c>
    </row>
    <row r="180" spans="1:18" s="63" customFormat="1" ht="90.75" customHeight="1" x14ac:dyDescent="0.25">
      <c r="A180" s="101" t="s">
        <v>31</v>
      </c>
      <c r="B180" s="94" t="s">
        <v>51</v>
      </c>
      <c r="C180" s="16" t="e">
        <f>#REF!+#REF!+#REF!+#REF!+#REF!</f>
        <v>#REF!</v>
      </c>
      <c r="D180" s="16" t="e">
        <f>#REF!+#REF!+#REF!+#REF!+#REF!</f>
        <v>#REF!</v>
      </c>
      <c r="E180" s="16" t="e">
        <f>#REF!+#REF!+#REF!+#REF!+#REF!</f>
        <v>#REF!</v>
      </c>
      <c r="F180" s="25"/>
      <c r="G180" s="25"/>
      <c r="H180" s="28"/>
      <c r="I180" s="33"/>
      <c r="J180" s="34"/>
      <c r="K180" s="33"/>
      <c r="L180" s="33"/>
      <c r="M180" s="18"/>
      <c r="N180" s="18"/>
      <c r="O180" s="18"/>
      <c r="P180" s="72" t="s">
        <v>59</v>
      </c>
      <c r="Q180" s="141">
        <f t="shared" si="98"/>
        <v>0</v>
      </c>
      <c r="R180" s="141">
        <f t="shared" si="93"/>
        <v>0</v>
      </c>
    </row>
    <row r="181" spans="1:18" s="14" customFormat="1" ht="325.5" customHeight="1" x14ac:dyDescent="0.25">
      <c r="A181" s="101" t="s">
        <v>34</v>
      </c>
      <c r="B181" s="94" t="s">
        <v>100</v>
      </c>
      <c r="C181" s="16" t="e">
        <f>C182+C186+#REF!+#REF!+#REF!</f>
        <v>#REF!</v>
      </c>
      <c r="D181" s="16" t="e">
        <f>D182+D186+#REF!+#REF!+#REF!</f>
        <v>#REF!</v>
      </c>
      <c r="E181" s="16" t="e">
        <f>E182+E186+#REF!+#REF!+#REF!</f>
        <v>#REF!</v>
      </c>
      <c r="F181" s="16">
        <f>F182+F183+F184</f>
        <v>58377.41</v>
      </c>
      <c r="G181" s="16">
        <f t="shared" ref="G181:H181" si="104">G182+G183+G184</f>
        <v>132213.9</v>
      </c>
      <c r="H181" s="16">
        <f t="shared" si="104"/>
        <v>100823.64</v>
      </c>
      <c r="I181" s="16">
        <f t="shared" ref="I181" si="105">H181/G181*100</f>
        <v>76.260000000000005</v>
      </c>
      <c r="J181" s="16">
        <f>J182+J183+J184</f>
        <v>90936.67</v>
      </c>
      <c r="K181" s="16">
        <f t="shared" ref="K181" si="106">J181/G181*100</f>
        <v>68.78</v>
      </c>
      <c r="L181" s="16">
        <f>L182+L183+L184</f>
        <v>131763.82</v>
      </c>
      <c r="M181" s="16">
        <f t="shared" ref="M181:N181" si="107">M182+M183+M184</f>
        <v>0</v>
      </c>
      <c r="N181" s="16">
        <f t="shared" si="107"/>
        <v>0</v>
      </c>
      <c r="O181" s="16">
        <f>O182+O183+O184</f>
        <v>450.08</v>
      </c>
      <c r="P181" s="199" t="s">
        <v>126</v>
      </c>
      <c r="Q181" s="141">
        <f t="shared" si="98"/>
        <v>450.08</v>
      </c>
      <c r="R181" s="141">
        <f t="shared" si="93"/>
        <v>0</v>
      </c>
    </row>
    <row r="182" spans="1:18" s="49" customFormat="1" ht="34.5" customHeight="1" x14ac:dyDescent="0.25">
      <c r="A182" s="74"/>
      <c r="B182" s="91" t="s">
        <v>4</v>
      </c>
      <c r="C182" s="17" t="e">
        <f>#REF!+#REF!</f>
        <v>#REF!</v>
      </c>
      <c r="D182" s="17" t="e">
        <f>#REF!+#REF!</f>
        <v>#REF!</v>
      </c>
      <c r="E182" s="17" t="e">
        <f>#REF!+#REF!</f>
        <v>#REF!</v>
      </c>
      <c r="F182" s="17"/>
      <c r="G182" s="17"/>
      <c r="H182" s="17"/>
      <c r="I182" s="19"/>
      <c r="J182" s="17"/>
      <c r="K182" s="19"/>
      <c r="L182" s="17"/>
      <c r="M182" s="17"/>
      <c r="N182" s="17"/>
      <c r="O182" s="17">
        <f>H182-L182</f>
        <v>0</v>
      </c>
      <c r="P182" s="200"/>
      <c r="Q182" s="141">
        <f t="shared" si="98"/>
        <v>0</v>
      </c>
      <c r="R182" s="141">
        <f t="shared" si="93"/>
        <v>0</v>
      </c>
    </row>
    <row r="183" spans="1:18" s="49" customFormat="1" ht="34.5" customHeight="1" x14ac:dyDescent="0.25">
      <c r="A183" s="74"/>
      <c r="B183" s="91" t="s">
        <v>16</v>
      </c>
      <c r="C183" s="17"/>
      <c r="D183" s="17"/>
      <c r="E183" s="17"/>
      <c r="F183" s="17">
        <v>57382.9</v>
      </c>
      <c r="G183" s="17">
        <v>127527.6</v>
      </c>
      <c r="H183" s="17">
        <v>98110.07</v>
      </c>
      <c r="I183" s="19">
        <f>H183/G183</f>
        <v>0.77</v>
      </c>
      <c r="J183" s="17">
        <v>88223.1</v>
      </c>
      <c r="K183" s="19">
        <f>J183/G183</f>
        <v>0.69</v>
      </c>
      <c r="L183" s="17">
        <f>26909.12+6902.57+23906.4+46238.3+23571.21</f>
        <v>127527.6</v>
      </c>
      <c r="M183" s="17"/>
      <c r="N183" s="17"/>
      <c r="O183" s="46">
        <f>G183-L183</f>
        <v>0</v>
      </c>
      <c r="P183" s="200"/>
      <c r="Q183" s="141">
        <f t="shared" si="98"/>
        <v>0</v>
      </c>
      <c r="R183" s="141">
        <f t="shared" si="93"/>
        <v>0</v>
      </c>
    </row>
    <row r="184" spans="1:18" s="49" customFormat="1" ht="34.5" customHeight="1" x14ac:dyDescent="0.25">
      <c r="A184" s="74"/>
      <c r="B184" s="91" t="s">
        <v>11</v>
      </c>
      <c r="C184" s="17"/>
      <c r="D184" s="17"/>
      <c r="E184" s="17"/>
      <c r="F184" s="17">
        <v>994.51</v>
      </c>
      <c r="G184" s="17">
        <v>4686.3</v>
      </c>
      <c r="H184" s="17">
        <f>J184</f>
        <v>2713.57</v>
      </c>
      <c r="I184" s="19">
        <f>H184/G184</f>
        <v>0.57999999999999996</v>
      </c>
      <c r="J184" s="17">
        <v>2713.57</v>
      </c>
      <c r="K184" s="19">
        <f>J184/G184</f>
        <v>0.57999999999999996</v>
      </c>
      <c r="L184" s="17">
        <f>318.65+225.78+1258.23+2433.56</f>
        <v>4236.22</v>
      </c>
      <c r="M184" s="17"/>
      <c r="N184" s="17"/>
      <c r="O184" s="46">
        <f>G184-L184</f>
        <v>450.08</v>
      </c>
      <c r="P184" s="200"/>
      <c r="Q184" s="141">
        <f t="shared" si="98"/>
        <v>450.08</v>
      </c>
      <c r="R184" s="141">
        <f t="shared" si="93"/>
        <v>0</v>
      </c>
    </row>
    <row r="185" spans="1:18" s="49" customFormat="1" ht="32.25" customHeight="1" x14ac:dyDescent="0.25">
      <c r="A185" s="74"/>
      <c r="B185" s="91" t="s">
        <v>13</v>
      </c>
      <c r="C185" s="17"/>
      <c r="D185" s="17"/>
      <c r="E185" s="17"/>
      <c r="F185" s="17"/>
      <c r="G185" s="17"/>
      <c r="H185" s="17"/>
      <c r="I185" s="19"/>
      <c r="J185" s="17"/>
      <c r="K185" s="19"/>
      <c r="L185" s="17"/>
      <c r="M185" s="17"/>
      <c r="N185" s="17"/>
      <c r="O185" s="17">
        <f>H185-L185</f>
        <v>0</v>
      </c>
      <c r="P185" s="200"/>
      <c r="Q185" s="141">
        <f t="shared" si="98"/>
        <v>0</v>
      </c>
      <c r="R185" s="141">
        <f t="shared" si="93"/>
        <v>0</v>
      </c>
    </row>
    <row r="186" spans="1:18" s="49" customFormat="1" ht="37.5" customHeight="1" x14ac:dyDescent="0.25">
      <c r="A186" s="74"/>
      <c r="B186" s="91" t="s">
        <v>5</v>
      </c>
      <c r="C186" s="17"/>
      <c r="D186" s="17"/>
      <c r="E186" s="17"/>
      <c r="F186" s="17"/>
      <c r="G186" s="17"/>
      <c r="H186" s="17"/>
      <c r="I186" s="19"/>
      <c r="J186" s="17"/>
      <c r="K186" s="19"/>
      <c r="L186" s="17"/>
      <c r="M186" s="17"/>
      <c r="N186" s="17"/>
      <c r="O186" s="17">
        <f>H186-L186</f>
        <v>0</v>
      </c>
      <c r="P186" s="201"/>
      <c r="Q186" s="141">
        <f t="shared" si="98"/>
        <v>0</v>
      </c>
      <c r="R186" s="141">
        <f t="shared" si="93"/>
        <v>0</v>
      </c>
    </row>
    <row r="187" spans="1:18" s="51" customFormat="1" ht="101.25" customHeight="1" x14ac:dyDescent="0.25">
      <c r="A187" s="101" t="s">
        <v>33</v>
      </c>
      <c r="B187" s="94" t="s">
        <v>52</v>
      </c>
      <c r="C187" s="16"/>
      <c r="D187" s="16"/>
      <c r="E187" s="16"/>
      <c r="F187" s="25"/>
      <c r="G187" s="25"/>
      <c r="H187" s="25"/>
      <c r="I187" s="26"/>
      <c r="J187" s="25"/>
      <c r="K187" s="26"/>
      <c r="L187" s="26"/>
      <c r="M187" s="18"/>
      <c r="N187" s="18"/>
      <c r="O187" s="18"/>
      <c r="P187" s="72" t="s">
        <v>59</v>
      </c>
      <c r="Q187" s="141">
        <f t="shared" si="98"/>
        <v>0</v>
      </c>
      <c r="R187" s="141">
        <f t="shared" si="93"/>
        <v>0</v>
      </c>
    </row>
    <row r="188" spans="1:18" s="51" customFormat="1" ht="108.75" customHeight="1" x14ac:dyDescent="0.25">
      <c r="A188" s="101" t="s">
        <v>32</v>
      </c>
      <c r="B188" s="94" t="s">
        <v>53</v>
      </c>
      <c r="C188" s="16"/>
      <c r="D188" s="16"/>
      <c r="E188" s="16"/>
      <c r="F188" s="25"/>
      <c r="G188" s="25"/>
      <c r="H188" s="25"/>
      <c r="I188" s="26"/>
      <c r="J188" s="25"/>
      <c r="K188" s="26"/>
      <c r="L188" s="26"/>
      <c r="M188" s="18"/>
      <c r="N188" s="18"/>
      <c r="O188" s="18"/>
      <c r="P188" s="72" t="s">
        <v>59</v>
      </c>
      <c r="Q188" s="141">
        <f t="shared" si="98"/>
        <v>0</v>
      </c>
      <c r="R188" s="141">
        <f t="shared" si="93"/>
        <v>0</v>
      </c>
    </row>
    <row r="189" spans="1:18" s="51" customFormat="1" ht="102" customHeight="1" x14ac:dyDescent="0.25">
      <c r="A189" s="101" t="s">
        <v>57</v>
      </c>
      <c r="B189" s="94" t="s">
        <v>54</v>
      </c>
      <c r="C189" s="16" t="e">
        <f>#REF!+#REF!+#REF!+#REF!+#REF!</f>
        <v>#REF!</v>
      </c>
      <c r="D189" s="16" t="e">
        <f>#REF!+#REF!+#REF!+#REF!+#REF!</f>
        <v>#REF!</v>
      </c>
      <c r="E189" s="16" t="e">
        <f>#REF!+#REF!+#REF!+#REF!+#REF!</f>
        <v>#REF!</v>
      </c>
      <c r="F189" s="25"/>
      <c r="G189" s="25"/>
      <c r="H189" s="28"/>
      <c r="I189" s="26"/>
      <c r="J189" s="25"/>
      <c r="K189" s="26"/>
      <c r="L189" s="26"/>
      <c r="M189" s="18"/>
      <c r="N189" s="18"/>
      <c r="O189" s="18"/>
      <c r="P189" s="72" t="s">
        <v>59</v>
      </c>
      <c r="Q189" s="141">
        <f t="shared" si="98"/>
        <v>0</v>
      </c>
      <c r="R189" s="141">
        <f t="shared" si="93"/>
        <v>0</v>
      </c>
    </row>
    <row r="190" spans="1:18" ht="105.75" customHeight="1" x14ac:dyDescent="0.4">
      <c r="A190" s="101" t="s">
        <v>40</v>
      </c>
      <c r="B190" s="94" t="s">
        <v>55</v>
      </c>
      <c r="C190" s="16" t="e">
        <f>#REF!+#REF!+#REF!+#REF!+#REF!</f>
        <v>#REF!</v>
      </c>
      <c r="D190" s="16" t="e">
        <f>#REF!+#REF!+#REF!+#REF!+#REF!</f>
        <v>#REF!</v>
      </c>
      <c r="E190" s="16" t="e">
        <f>#REF!+#REF!+#REF!+#REF!+#REF!</f>
        <v>#REF!</v>
      </c>
      <c r="F190" s="25"/>
      <c r="G190" s="25"/>
      <c r="H190" s="28"/>
      <c r="I190" s="26"/>
      <c r="J190" s="25"/>
      <c r="K190" s="26"/>
      <c r="L190" s="26"/>
      <c r="M190" s="18"/>
      <c r="N190" s="18"/>
      <c r="O190" s="18"/>
      <c r="P190" s="72" t="s">
        <v>59</v>
      </c>
      <c r="Q190" s="141">
        <f t="shared" si="98"/>
        <v>0</v>
      </c>
      <c r="R190" s="141">
        <f t="shared" si="93"/>
        <v>0</v>
      </c>
    </row>
    <row r="191" spans="1:18" ht="130.5" customHeight="1" x14ac:dyDescent="0.4">
      <c r="A191" s="101" t="s">
        <v>41</v>
      </c>
      <c r="B191" s="94" t="s">
        <v>56</v>
      </c>
      <c r="C191" s="16" t="e">
        <f>#REF!+#REF!+#REF!+#REF!+#REF!</f>
        <v>#REF!</v>
      </c>
      <c r="D191" s="16" t="e">
        <f>#REF!+#REF!+#REF!+#REF!+#REF!</f>
        <v>#REF!</v>
      </c>
      <c r="E191" s="16" t="e">
        <f>#REF!+#REF!+#REF!+#REF!+#REF!</f>
        <v>#REF!</v>
      </c>
      <c r="F191" s="25"/>
      <c r="G191" s="25"/>
      <c r="H191" s="28"/>
      <c r="I191" s="26"/>
      <c r="J191" s="25"/>
      <c r="K191" s="26"/>
      <c r="L191" s="26"/>
      <c r="M191" s="18"/>
      <c r="N191" s="18"/>
      <c r="O191" s="18"/>
      <c r="P191" s="72" t="s">
        <v>59</v>
      </c>
      <c r="Q191" s="141">
        <f t="shared" si="98"/>
        <v>0</v>
      </c>
      <c r="R191" s="141">
        <f t="shared" si="93"/>
        <v>0</v>
      </c>
    </row>
    <row r="411" spans="12:15" x14ac:dyDescent="0.4">
      <c r="L411" s="6"/>
      <c r="M411" s="6"/>
      <c r="N411" s="6"/>
      <c r="O411" s="6"/>
    </row>
    <row r="412" spans="12:15" x14ac:dyDescent="0.4">
      <c r="L412" s="6"/>
      <c r="M412" s="6"/>
      <c r="N412" s="6"/>
      <c r="O412" s="6"/>
    </row>
    <row r="413" spans="12:15" x14ac:dyDescent="0.4">
      <c r="L413" s="6"/>
      <c r="M413" s="6"/>
      <c r="N413" s="6"/>
      <c r="O413" s="6"/>
    </row>
  </sheetData>
  <autoFilter ref="A7:P398"/>
  <customSheetViews>
    <customSheetView guid="{A0A3CD9B-2436-40D7-91DB-589A95FBBF00}" scale="40" showPageBreaks="1" outlineSymbols="0" zeroValues="0" fitToPage="1" printArea="1" showAutoFilter="1" hiddenColumns="1" view="pageBreakPreview">
      <selection activeCell="K9" sqref="K9"/>
      <rowBreaks count="29" manualBreakCount="29">
        <brk id="174" max="18"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21" bottom="0" header="0" footer="0"/>
      <printOptions horizontalCentered="1"/>
      <pageSetup paperSize="9" scale="27" fitToHeight="0" orientation="landscape" r:id="rId1"/>
      <autoFilter ref="A7:P398"/>
    </customSheetView>
    <customSheetView guid="{67ADFAE6-A9AF-44D7-8539-93CD0F6B7849}" scale="40" showPageBreaks="1" outlineSymbols="0" zeroValues="0" fitToPage="1" printArea="1" showAutoFilter="1" hiddenColumns="1" view="pageBreakPreview" topLeftCell="A4">
      <pane xSplit="4" ySplit="7" topLeftCell="K65" activePane="bottomRight" state="frozen"/>
      <selection pane="bottomRight" activeCell="P81" sqref="P81:P86"/>
      <rowBreaks count="31" manualBreakCount="31">
        <brk id="41" max="15" man="1"/>
        <brk id="109" max="15" man="1"/>
        <brk id="146" max="15"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21" bottom="0" header="0" footer="0"/>
      <printOptions horizontalCentered="1"/>
      <pageSetup paperSize="9" scale="27" fitToHeight="0" orientation="landscape" horizontalDpi="4294967293" r:id="rId2"/>
      <autoFilter ref="A7:P398"/>
    </customSheetView>
    <customSheetView guid="{649E5CE3-4976-49D9-83DA-4E57FFC714BF}" scale="20" showPageBreaks="1" outlineSymbols="0" zeroValues="0" fitToPage="1" printArea="1" showAutoFilter="1" hiddenRows="1" hiddenColumns="1" view="pageBreakPreview" topLeftCell="A150">
      <selection activeCell="P174" sqref="P174:P179"/>
      <rowBreaks count="30" manualBreakCount="30">
        <brk id="28" max="15" man="1"/>
        <brk id="40" max="15"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67" bottom="0" header="0" footer="0"/>
      <printOptions horizontalCentered="1"/>
      <pageSetup paperSize="8" scale="39" fitToHeight="0" orientation="landscape" horizontalDpi="4294967293" r:id="rId3"/>
      <autoFilter ref="A7:P398"/>
    </customSheetView>
    <customSheetView guid="{45DE1976-7F07-4EB4-8A9C-FB72D060BEFA}" scale="40" showPageBreaks="1" outlineSymbols="0" zeroValues="0" fitToPage="1" printArea="1" showAutoFilter="1" hiddenRows="1" hiddenColumns="1" view="pageBreakPreview" topLeftCell="F176">
      <selection activeCell="P181" sqref="P181:P186"/>
      <rowBreaks count="30" manualBreakCount="30">
        <brk id="147" max="15" man="1"/>
        <brk id="171" max="18"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38" fitToHeight="0" orientation="landscape" r:id="rId4"/>
      <autoFilter ref="A7:P398"/>
    </customSheetView>
    <customSheetView guid="{7B245AB0-C2AF-4822-BFC4-2399F85856C1}" scale="40" showPageBreaks="1" outlineSymbols="0" zeroValues="0" fitToPage="1" printArea="1" showAutoFilter="1" hiddenColumns="1" view="pageBreakPreview" topLeftCell="A4">
      <pane xSplit="4" ySplit="7" topLeftCell="O30" activePane="bottomRight" state="frozen"/>
      <selection pane="bottomRight" activeCell="P36" sqref="P36"/>
      <rowBreaks count="29" manualBreakCount="29">
        <brk id="174" max="18"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21" bottom="0" header="0" footer="0"/>
      <printOptions horizontalCentered="1"/>
      <pageSetup paperSize="8" scale="39" fitToHeight="0" orientation="landscape" r:id="rId5"/>
      <autoFilter ref="A7:P401"/>
    </customSheetView>
    <customSheetView guid="{9FA29541-62F4-4CED-BF33-19F6BA57578F}" scale="40" showPageBreaks="1" outlineSymbols="0" zeroValues="0" printArea="1" showAutoFilter="1" hiddenColumns="1" view="pageBreakPreview" topLeftCell="A4">
      <pane xSplit="4" ySplit="4" topLeftCell="K167" activePane="bottomRight" state="frozen"/>
      <selection pane="bottomRight" activeCell="P172" sqref="P172:P175"/>
      <rowBreaks count="2" manualBreakCount="2">
        <brk id="77" max="15" man="1"/>
        <brk id="171" max="15" man="1"/>
      </rowBreaks>
      <pageMargins left="0" right="0" top="0.9055118110236221" bottom="0" header="0" footer="0"/>
      <printOptions horizontalCentered="1"/>
      <pageSetup paperSize="8" scale="45" fitToHeight="9" orientation="landscape" r:id="rId6"/>
      <autoFilter ref="A7:P401"/>
    </customSheetView>
    <customSheetView guid="{5FB953A5-71FF-4056-AF98-C9D06FF0EDF3}" scale="46" showPageBreaks="1" outlineSymbols="0" zeroValues="0" fitToPage="1" printArea="1" showAutoFilter="1" hiddenColumns="1" view="pageBreakPreview" topLeftCell="K24">
      <selection activeCell="P29" sqref="P29:P35"/>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27" fitToHeight="0" orientation="landscape" r:id="rId7"/>
      <autoFilter ref="A7:P401"/>
    </customSheetView>
    <customSheetView guid="{998B8119-4FF3-4A16-838D-539C6AE34D55}" scale="40" showPageBreaks="1" outlineSymbols="0" zeroValues="0" fitToPage="1" printArea="1" showAutoFilter="1" hiddenRows="1" hiddenColumns="1" view="pageBreakPreview" topLeftCell="A4">
      <pane xSplit="4" ySplit="7" topLeftCell="F163" activePane="bottomRight" state="frozen"/>
      <selection pane="bottomRight"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27" fitToHeight="0" orientation="landscape" r:id="rId8"/>
      <autoFilter ref="A7:P401"/>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9"/>
      <autoFilter ref="A7:P393"/>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0"/>
      <autoFilter ref="A9:S1185"/>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1"/>
      <autoFilter ref="A9:S1185"/>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2"/>
      <autoFilter ref="A9:T116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13"/>
      <autoFilter ref="A9:T1142"/>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14"/>
      <autoFilter ref="B1:T1"/>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15"/>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16"/>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17"/>
      <headerFooter alignWithMargins="0"/>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18"/>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19"/>
      <autoFilter ref="A9:V1172"/>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20"/>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21"/>
      <autoFilter ref="A9:S1185"/>
    </customSheetView>
    <customSheetView guid="{D95852A1-B0FC-4AC5-B62B-5CCBE05B0D15}" scale="40" showPageBreaks="1" outlineSymbols="0" zeroValues="0" fitToPage="1" printArea="1" showAutoFilter="1" hiddenColumns="1" view="pageBreakPreview" topLeftCell="A5">
      <pane xSplit="4" ySplit="4" topLeftCell="F21" activePane="bottomRight" state="frozen"/>
      <selection pane="bottomRight" activeCell="K23" sqref="K23"/>
      <rowBreaks count="28" manualBreakCount="28">
        <brk id="30" max="15" man="1"/>
        <brk id="216" max="18" man="1"/>
        <brk id="266" max="18" man="1"/>
        <brk id="323" max="18" man="1"/>
        <brk id="394" max="18" man="1"/>
        <brk id="449" max="14" man="1"/>
        <brk id="464" max="10" man="1"/>
        <brk id="500" max="10" man="1"/>
        <brk id="540" max="10" man="1"/>
        <brk id="579" max="10" man="1"/>
        <brk id="617" max="10" man="1"/>
        <brk id="653" max="10" man="1"/>
        <brk id="690" max="10" man="1"/>
        <brk id="728" max="10" man="1"/>
        <brk id="763" max="10" man="1"/>
        <brk id="799" max="10" man="1"/>
        <brk id="839" max="10" man="1"/>
        <brk id="878" max="10" man="1"/>
        <brk id="917" max="10" man="1"/>
        <brk id="957" max="10" man="1"/>
        <brk id="995" max="10" man="1"/>
        <brk id="1030" max="10" man="1"/>
        <brk id="1060" max="10" man="1"/>
        <brk id="1097" max="10" man="1"/>
        <brk id="1134" max="10" man="1"/>
        <brk id="1169" max="10" man="1"/>
        <brk id="1211" max="10" man="1"/>
        <brk id="1265" max="10" man="1"/>
      </rowBreaks>
      <pageMargins left="0" right="0" top="0.9055118110236221" bottom="0" header="0" footer="0"/>
      <printOptions horizontalCentered="1"/>
      <pageSetup paperSize="8" scale="39" fitToHeight="0" orientation="landscape" r:id="rId22"/>
      <autoFilter ref="A7:P398"/>
    </customSheetView>
    <customSheetView guid="{BEA0FDBA-BB07-4C19-8BBD-5E57EE395C09}" scale="40" showPageBreaks="1" outlineSymbols="0" zeroValues="0" printArea="1" showAutoFilter="1" hiddenColumns="1" view="pageBreakPreview" topLeftCell="A4">
      <pane xSplit="4" ySplit="5" topLeftCell="F30" activePane="bottomRight" state="frozen"/>
      <selection pane="bottomRight" activeCell="O33" sqref="O33"/>
      <rowBreaks count="31" manualBreakCount="31">
        <brk id="120" max="17" man="1"/>
        <brk id="144" max="17" man="1"/>
        <brk id="165" max="17" man="1"/>
        <brk id="203" max="18"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9" scale="40" fitToHeight="0" orientation="landscape" r:id="rId23"/>
      <autoFilter ref="A7:P401"/>
    </customSheetView>
  </customSheetViews>
  <mergeCells count="81">
    <mergeCell ref="J148:J149"/>
    <mergeCell ref="J141:J142"/>
    <mergeCell ref="K141:K142"/>
    <mergeCell ref="L141:L142"/>
    <mergeCell ref="L148:L149"/>
    <mergeCell ref="O148:O149"/>
    <mergeCell ref="P69:P74"/>
    <mergeCell ref="P181:P186"/>
    <mergeCell ref="P148:P154"/>
    <mergeCell ref="P167:P168"/>
    <mergeCell ref="P169:P172"/>
    <mergeCell ref="P174:P179"/>
    <mergeCell ref="P75:P80"/>
    <mergeCell ref="P81:P86"/>
    <mergeCell ref="B141:B142"/>
    <mergeCell ref="F141:F142"/>
    <mergeCell ref="G141:G142"/>
    <mergeCell ref="H141:H142"/>
    <mergeCell ref="I141:I142"/>
    <mergeCell ref="P55:P60"/>
    <mergeCell ref="I21:I23"/>
    <mergeCell ref="J21:J23"/>
    <mergeCell ref="K21:K23"/>
    <mergeCell ref="L21:L23"/>
    <mergeCell ref="M21:M23"/>
    <mergeCell ref="O29:O30"/>
    <mergeCell ref="J29:J30"/>
    <mergeCell ref="K29:K30"/>
    <mergeCell ref="L29:L30"/>
    <mergeCell ref="N21:N23"/>
    <mergeCell ref="O21:O23"/>
    <mergeCell ref="I29:I30"/>
    <mergeCell ref="P15:P20"/>
    <mergeCell ref="P37:P42"/>
    <mergeCell ref="P49:P54"/>
    <mergeCell ref="P21:P28"/>
    <mergeCell ref="P29:P35"/>
    <mergeCell ref="P43:P48"/>
    <mergeCell ref="A3:P3"/>
    <mergeCell ref="J6:K6"/>
    <mergeCell ref="A9:A14"/>
    <mergeCell ref="A5:A7"/>
    <mergeCell ref="H6:I6"/>
    <mergeCell ref="C5:C7"/>
    <mergeCell ref="G6:G7"/>
    <mergeCell ref="F5:G5"/>
    <mergeCell ref="E5:E7"/>
    <mergeCell ref="F6:F7"/>
    <mergeCell ref="B5:B7"/>
    <mergeCell ref="L5:L7"/>
    <mergeCell ref="O5:O7"/>
    <mergeCell ref="D5:D7"/>
    <mergeCell ref="P5:P7"/>
    <mergeCell ref="H5:K5"/>
    <mergeCell ref="H29:H30"/>
    <mergeCell ref="A15:A20"/>
    <mergeCell ref="B21:B23"/>
    <mergeCell ref="F21:F23"/>
    <mergeCell ref="G21:G23"/>
    <mergeCell ref="H21:H23"/>
    <mergeCell ref="A21:A22"/>
    <mergeCell ref="B29:B30"/>
    <mergeCell ref="A29:A30"/>
    <mergeCell ref="F29:F30"/>
    <mergeCell ref="G29:G30"/>
    <mergeCell ref="A148:A149"/>
    <mergeCell ref="P129:P134"/>
    <mergeCell ref="P93:P98"/>
    <mergeCell ref="P99:P104"/>
    <mergeCell ref="P111:P116"/>
    <mergeCell ref="P117:P122"/>
    <mergeCell ref="P123:P128"/>
    <mergeCell ref="A141:A147"/>
    <mergeCell ref="P141:P147"/>
    <mergeCell ref="B148:B149"/>
    <mergeCell ref="F148:F149"/>
    <mergeCell ref="G148:G149"/>
    <mergeCell ref="H148:H149"/>
    <mergeCell ref="I148:I149"/>
    <mergeCell ref="O141:O142"/>
    <mergeCell ref="K148:K149"/>
  </mergeCells>
  <phoneticPr fontId="4" type="noConversion"/>
  <printOptions horizontalCentered="1"/>
  <pageMargins left="0" right="0" top="0.9055118110236221" bottom="0" header="0" footer="0"/>
  <pageSetup paperSize="9" scale="27" fitToHeight="0" orientation="landscape" r:id="rId24"/>
  <rowBreaks count="29" manualBreakCount="29">
    <brk id="174" max="18"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legacy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01.11.2016</vt:lpstr>
      <vt:lpstr>'на 01.11.2016'!Заголовки_для_печати</vt:lpstr>
      <vt:lpstr>'на 01.11.2016'!Область_печати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Вершинина Мария Игоревна</cp:lastModifiedBy>
  <cp:lastPrinted>2016-11-07T10:56:32Z</cp:lastPrinted>
  <dcterms:created xsi:type="dcterms:W3CDTF">2011-12-13T05:34:09Z</dcterms:created>
  <dcterms:modified xsi:type="dcterms:W3CDTF">2016-11-14T09:51:33Z</dcterms:modified>
</cp:coreProperties>
</file>