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80" windowWidth="9720" windowHeight="6660" activeTab="0"/>
  </bookViews>
  <sheets>
    <sheet name="приложение 2" sheetId="1" r:id="rId1"/>
    <sheet name="приложение 3" sheetId="2" r:id="rId2"/>
  </sheets>
  <definedNames>
    <definedName name="_xlnm.Print_Titles" localSheetId="0">'приложение 2'!$8:$11</definedName>
    <definedName name="_xlnm.Print_Titles" localSheetId="1">'приложение 3'!$7:$9</definedName>
    <definedName name="_xlnm.Print_Area" localSheetId="0">'приложение 2'!$A$1:$U$107</definedName>
  </definedNames>
  <calcPr fullCalcOnLoad="1"/>
</workbook>
</file>

<file path=xl/sharedStrings.xml><?xml version="1.0" encoding="utf-8"?>
<sst xmlns="http://schemas.openxmlformats.org/spreadsheetml/2006/main" count="774" uniqueCount="299">
  <si>
    <t>Наименование объекта</t>
  </si>
  <si>
    <t>окружной бюджет</t>
  </si>
  <si>
    <t>местный бюджет</t>
  </si>
  <si>
    <t>№  п.п.</t>
  </si>
  <si>
    <t xml:space="preserve">ИТОГО по программе </t>
  </si>
  <si>
    <t>Единица измерения</t>
  </si>
  <si>
    <t>Источники финансирования</t>
  </si>
  <si>
    <t xml:space="preserve">Объем финансирования </t>
  </si>
  <si>
    <t xml:space="preserve"> в том числе по годам</t>
  </si>
  <si>
    <t>Исполнитель програмного мероприятия (соадминистратор)</t>
  </si>
  <si>
    <t>ДАиГ</t>
  </si>
  <si>
    <t>Значение целевого показателя результата реализации программы в том числе :</t>
  </si>
  <si>
    <t>2010 (факт)</t>
  </si>
  <si>
    <t>2011 (план)</t>
  </si>
  <si>
    <t>2012 (план)</t>
  </si>
  <si>
    <t>2013 (план)</t>
  </si>
  <si>
    <t>Всего, в том числе:</t>
  </si>
  <si>
    <t>Всего</t>
  </si>
  <si>
    <t>Мощность объекта</t>
  </si>
  <si>
    <t>тыс.руб.</t>
  </si>
  <si>
    <t>Здание муниципального вечернего (сменного) общеобразовательного учреждения открытой (сменной) общеобразовательной школы № 1 по ул. Профсоюзов, 52 в г. Сургуте. Реконструкция</t>
  </si>
  <si>
    <t>11 сооруж.</t>
  </si>
  <si>
    <t>Детский сад в микрорайоне № 30</t>
  </si>
  <si>
    <t>Детский сад в микрорайоне ПИКС г. Сургута</t>
  </si>
  <si>
    <t>200 м/3895,4 м2</t>
  </si>
  <si>
    <t>Детский сад "Золотой Ключик", ул. Энтузиастов, 51/1           г. Сургута</t>
  </si>
  <si>
    <t>Спортивный комплекс с плавательным бассейном на 50 метров в г. Сургуте</t>
  </si>
  <si>
    <t>144 чел/час 8000 кв.м.</t>
  </si>
  <si>
    <t>Строительство объектов для организации предоставления основного, общего, дошкольного и дополнительного образования</t>
  </si>
  <si>
    <t>Строительство объектов для организации досуга населения и обеспечения жителей города услугами организаций культуры</t>
  </si>
  <si>
    <t>Строительство объектов для организации оказания медико-санитарной помощи</t>
  </si>
  <si>
    <t>Строительство объектов для организации обеспечения условий для развития на территории города физической культуры и спорта</t>
  </si>
  <si>
    <t>Строительство объектов для организации обеспечения деятельности органов власти</t>
  </si>
  <si>
    <t>Задача 1</t>
  </si>
  <si>
    <t>Задача 2</t>
  </si>
  <si>
    <t>Задача 3</t>
  </si>
  <si>
    <t>Задача 4</t>
  </si>
  <si>
    <t>Задача 5</t>
  </si>
  <si>
    <t>1.</t>
  </si>
  <si>
    <t>Показатель результативности мероприятия 1:</t>
  </si>
  <si>
    <t>Мероприятие 2:</t>
  </si>
  <si>
    <t>Мероприятие 1:</t>
  </si>
  <si>
    <t>Показатель результативности мероприятия 2:</t>
  </si>
  <si>
    <t>Мероприятие 3:</t>
  </si>
  <si>
    <t>Показатель результативности мероприятия 3:</t>
  </si>
  <si>
    <t>Мероприятие 4:</t>
  </si>
  <si>
    <t>Показатель результативности мероприятия 4:</t>
  </si>
  <si>
    <t>Мероприятие 5:</t>
  </si>
  <si>
    <t>Показатель результативности мероприятия 5:</t>
  </si>
  <si>
    <t>Мероприятие 6:</t>
  </si>
  <si>
    <t>Показатель результативности мероприятия 6:</t>
  </si>
  <si>
    <t>Мероприятие 7:</t>
  </si>
  <si>
    <t>Показатель результативности мероприятия 7:</t>
  </si>
  <si>
    <t>Мероприятие 8:</t>
  </si>
  <si>
    <t>Показатель результативности мероприятия 8:</t>
  </si>
  <si>
    <t>Показатель результативности мероприятия 9:</t>
  </si>
  <si>
    <t>Мероприятие 9:</t>
  </si>
  <si>
    <t>Мероприятие 10:</t>
  </si>
  <si>
    <t>Мероприятие 11:</t>
  </si>
  <si>
    <t>Мероприятие 12:</t>
  </si>
  <si>
    <t>Показатель результативности мероприятия 12:</t>
  </si>
  <si>
    <t>Мероприятие 13:</t>
  </si>
  <si>
    <t>Мероприятие 15:</t>
  </si>
  <si>
    <t>Мероприятие 16:</t>
  </si>
  <si>
    <t>Показатель результативности мероприятия 16:</t>
  </si>
  <si>
    <t>Мероприятие 17:</t>
  </si>
  <si>
    <t>Показатель результативности мероприятия 17:</t>
  </si>
  <si>
    <t>Мероприятие 18:</t>
  </si>
  <si>
    <t>Мероприятие 19:</t>
  </si>
  <si>
    <t>Показатель результативности мероприятия 19:</t>
  </si>
  <si>
    <t>Мероприятие 20:</t>
  </si>
  <si>
    <t>Показатель результативности мероприятия 21:</t>
  </si>
  <si>
    <t>Мероприятие 21:</t>
  </si>
  <si>
    <t>Мероприятие 25:</t>
  </si>
  <si>
    <r>
      <t>Станция юных натуралистов в лесопарковой зоне междуречья р.</t>
    </r>
    <r>
      <rPr>
        <sz val="14"/>
        <rFont val="Calibri"/>
        <family val="2"/>
      </rPr>
      <t> </t>
    </r>
    <r>
      <rPr>
        <sz val="14"/>
        <rFont val="Times New Roman"/>
        <family val="1"/>
      </rPr>
      <t>Сайма</t>
    </r>
  </si>
  <si>
    <t>Ввод в эксплуатацию детского сада</t>
  </si>
  <si>
    <t>Цель программы: "Создание условий для комфортного проживания населения на территории муниципального образования городской округ город Сургут"</t>
  </si>
  <si>
    <t>Показатель результативности мероприятия 25:</t>
  </si>
  <si>
    <t>Показатель результативности мероприятия 26:</t>
  </si>
  <si>
    <t>ед.</t>
  </si>
  <si>
    <t>Мероприятие 22:</t>
  </si>
  <si>
    <t>Детская школа искусств в мкр. ПИКС</t>
  </si>
  <si>
    <t>Мероприятие 26:</t>
  </si>
  <si>
    <t>комплект</t>
  </si>
  <si>
    <t>3</t>
  </si>
  <si>
    <t>Показатель результативности мероприятия 28:</t>
  </si>
  <si>
    <t>Разработка проектной документации, комплект</t>
  </si>
  <si>
    <t>2014 (план)</t>
  </si>
  <si>
    <t>Сургутский городской государственный архив</t>
  </si>
  <si>
    <t>990 м2</t>
  </si>
  <si>
    <t>2015 (план)</t>
  </si>
  <si>
    <t>Средняя общеобразовательная школа в микрорайоне №31 г.Сургута</t>
  </si>
  <si>
    <t>1000п/см,</t>
  </si>
  <si>
    <t>Многопрофильная больница</t>
  </si>
  <si>
    <t>1000 коек</t>
  </si>
  <si>
    <t>Спортивное ядро 2 пусковой комплекс в микрорайоне 35 А</t>
  </si>
  <si>
    <t>1510 м2</t>
  </si>
  <si>
    <t>825 учащихся</t>
  </si>
  <si>
    <t>Ввод в эксплуатацию средней общеобразовательной школы</t>
  </si>
  <si>
    <t>Мероприятие 14:</t>
  </si>
  <si>
    <t>Мероприятие 23:</t>
  </si>
  <si>
    <t>Мероприятие 24:</t>
  </si>
  <si>
    <t>Мероприятие 27:</t>
  </si>
  <si>
    <t>Мероприятие 29:</t>
  </si>
  <si>
    <t>Мероприятие 30:</t>
  </si>
  <si>
    <t>Мероприятие 32:</t>
  </si>
  <si>
    <t>Мероприятие 33:</t>
  </si>
  <si>
    <t>Мероприятие 34:</t>
  </si>
  <si>
    <t>Мероприятие 35:</t>
  </si>
  <si>
    <t>Ввод в эксплуатацию Сургутского городского государственного архива</t>
  </si>
  <si>
    <t>Ввод в эксплуатацию станции юных натуралистов в лесопарковой зоне междуречья р.сайма</t>
  </si>
  <si>
    <t>Ввод в эксплуатацию спортивного центра</t>
  </si>
  <si>
    <t>Ввод в эксплуатацию спортивного комплекса</t>
  </si>
  <si>
    <t>Ввод в эксплуатацию Спортивное ядро 2 п.к.</t>
  </si>
  <si>
    <t>Показатель результативности мероприятия 33:</t>
  </si>
  <si>
    <t>Показатель результативности мероприятия 32:</t>
  </si>
  <si>
    <t>Показатель результативности мероприятия 31:</t>
  </si>
  <si>
    <t>Показатель результативности мероприятия 30:</t>
  </si>
  <si>
    <t>Показатель результативности мероприятия 29:</t>
  </si>
  <si>
    <t>Показатель результативности мероприятия 24:</t>
  </si>
  <si>
    <t>Показатель результативности мероприятия 23:</t>
  </si>
  <si>
    <t>Показатель результативности мероприятия 22:</t>
  </si>
  <si>
    <t>Показатель результативности мероприятия 20:</t>
  </si>
  <si>
    <t>Ввод в эксплуатацию школы №1 по ул.Профсоюзов 52</t>
  </si>
  <si>
    <t>Показатель результативности мероприятия 34:</t>
  </si>
  <si>
    <t>к долгосрочной целевой программе</t>
  </si>
  <si>
    <t xml:space="preserve">"Строительство объектов социального и культурного </t>
  </si>
  <si>
    <t>значения на периодс с 2010 по 2015 годы"</t>
  </si>
  <si>
    <t>Приложение 3</t>
  </si>
  <si>
    <t>Расчётный объём, необходимый для реализации долгосрочной целевой программы  "Строительство объектов социального и культурного значения на период с 2010 по 2015годы"</t>
  </si>
  <si>
    <t>Ввод в эксплуатацию детской школы искусств в мкр.ПИКС</t>
  </si>
  <si>
    <t>Показатель результативности мероприятия 18:</t>
  </si>
  <si>
    <t>Мероприятие 36:</t>
  </si>
  <si>
    <t>801 учащихся</t>
  </si>
  <si>
    <t xml:space="preserve">Средняя общеобразовательная школа в микрорайоне 40 </t>
  </si>
  <si>
    <t>Детский сад № 1 на 300 мест в микрорайоне № 24 г. Сургута</t>
  </si>
  <si>
    <t>300 мест/ 5147,9 м2</t>
  </si>
  <si>
    <t>Детский сад на 300 мест в микрорайоне № 35 г. Сургута</t>
  </si>
  <si>
    <t>Детский сад в микрорайоне № 37</t>
  </si>
  <si>
    <t>Детский сад в микрорайоне № 27А</t>
  </si>
  <si>
    <t>Детский сад в микрорайоне № 40</t>
  </si>
  <si>
    <t>Детский сад № 1 в микрорайоне 38</t>
  </si>
  <si>
    <t>Детский сад № 2 в микрорайоне 38</t>
  </si>
  <si>
    <t>Детский сад № 2 в микрорайоне 31 Б</t>
  </si>
  <si>
    <t>Детский сад в микрорайоне № 30 А</t>
  </si>
  <si>
    <t xml:space="preserve">Детский сад № 1в микрорайоне № 31 Б </t>
  </si>
  <si>
    <t>Детский сад в микрорайоне 20 А</t>
  </si>
  <si>
    <t>Детский сад в микрорайоне 5-5А</t>
  </si>
  <si>
    <t>Средняя общеобразовательная школа в микрорайоне 5-5А</t>
  </si>
  <si>
    <t>1100 учащихся</t>
  </si>
  <si>
    <t>Средняя общеобразовательная школа в микрорайоне 33</t>
  </si>
  <si>
    <t>Мероприятие 28:</t>
  </si>
  <si>
    <t>Показатель результативности мероприятия 35:</t>
  </si>
  <si>
    <t>Детская школа искусств мкр.25</t>
  </si>
  <si>
    <t>400 уч.</t>
  </si>
  <si>
    <t>Спортивный центр с универсальным игровым залом  в мкр.44</t>
  </si>
  <si>
    <t>68 чел/час</t>
  </si>
  <si>
    <t>Ввод в эксплуатацию Детской школы искусств мкр.25</t>
  </si>
  <si>
    <t>Показатель результативности мероприятия 10:</t>
  </si>
  <si>
    <t>1.1</t>
  </si>
  <si>
    <t>2</t>
  </si>
  <si>
    <t>2.1</t>
  </si>
  <si>
    <t>3.1</t>
  </si>
  <si>
    <t>3.2</t>
  </si>
  <si>
    <t>4</t>
  </si>
  <si>
    <t>4.2</t>
  </si>
  <si>
    <t>5</t>
  </si>
  <si>
    <t>5.1</t>
  </si>
  <si>
    <t>5.2</t>
  </si>
  <si>
    <t>5.4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</si>
  <si>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</si>
  <si>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</si>
  <si>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</si>
  <si>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</si>
  <si>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</si>
  <si>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</si>
  <si>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</si>
  <si>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</si>
  <si>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</si>
  <si>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Показатель результативности мероприятия 11:</t>
  </si>
  <si>
    <t>2.11</t>
  </si>
  <si>
    <t>2.12</t>
  </si>
  <si>
    <t>Показатель результативности мероприятия 13:</t>
  </si>
  <si>
    <t>2.13</t>
  </si>
  <si>
    <t>Показатель результативности мероприятия 14:</t>
  </si>
  <si>
    <t>2.14</t>
  </si>
  <si>
    <t>Показатель результативности мероприятия 15:</t>
  </si>
  <si>
    <t>2.15</t>
  </si>
  <si>
    <t>2.16</t>
  </si>
  <si>
    <t>2.17</t>
  </si>
  <si>
    <t>2.18</t>
  </si>
  <si>
    <t>2.19</t>
  </si>
  <si>
    <t>2.20</t>
  </si>
  <si>
    <t>2.21</t>
  </si>
  <si>
    <t>Детский сад № 2 на 300 мест в микрорайоне № 24 г. Сургута</t>
  </si>
  <si>
    <t>2.22</t>
  </si>
  <si>
    <t>Мероприятие 31:</t>
  </si>
  <si>
    <t>Показатель результативности мероприятия 36:</t>
  </si>
  <si>
    <t>1000 м2</t>
  </si>
  <si>
    <t>260 м/</t>
  </si>
  <si>
    <t>4161 кв.м.</t>
  </si>
  <si>
    <t>Поликлиника на 1000 посещений в смену в г. Сургуте</t>
  </si>
  <si>
    <t xml:space="preserve">Хореографическая школа в микрорайоне №20А </t>
  </si>
  <si>
    <t>Ввод в эксплуатацию хореографической школы в микрорайоне №20А</t>
  </si>
  <si>
    <t xml:space="preserve"> Спортивный центр с универсальным игровым залом №5</t>
  </si>
  <si>
    <t xml:space="preserve"> Спортивный центр с универсальным игровым залом №6</t>
  </si>
  <si>
    <t xml:space="preserve"> Спортивный центр с универсальным игровым залом №7</t>
  </si>
  <si>
    <t xml:space="preserve"> Спортивный центр с универсальным игровым залом №8</t>
  </si>
  <si>
    <t xml:space="preserve"> Спортивный центр с универсальным игровым залом №9</t>
  </si>
  <si>
    <t>1500 м2</t>
  </si>
  <si>
    <t>3.3</t>
  </si>
  <si>
    <t>5.5</t>
  </si>
  <si>
    <t>5.6</t>
  </si>
  <si>
    <t>5.7</t>
  </si>
  <si>
    <t>5.8</t>
  </si>
  <si>
    <t>260 мест/ 4161 м2</t>
  </si>
  <si>
    <t>4.1</t>
  </si>
  <si>
    <t>5.3</t>
  </si>
  <si>
    <t xml:space="preserve">Источники финансирования </t>
  </si>
  <si>
    <t>Наименование показателя, ед.измер.</t>
  </si>
  <si>
    <t xml:space="preserve">Наименование </t>
  </si>
  <si>
    <t xml:space="preserve"> В том числе по годам:</t>
  </si>
  <si>
    <t>Цель программы: Создание условий для увеличения объемов строительства объектов жилищного и социально-культурного назначения.</t>
  </si>
  <si>
    <t>Общий объем ассигнований на реализацию программы - всего, в том числе:</t>
  </si>
  <si>
    <t>х</t>
  </si>
  <si>
    <t>Объем ассигнований администратора программы - департамента архитектуры и градостроительства</t>
  </si>
  <si>
    <t>Целевые показатели результатов реализации программы</t>
  </si>
  <si>
    <t xml:space="preserve">Ввод в эксплуатацию сетей водоснабжения, км  </t>
  </si>
  <si>
    <t>Переустройство сетей газоснабжения, км</t>
  </si>
  <si>
    <t>Ввод в эксплуатацию сетей водоснабжения, км</t>
  </si>
  <si>
    <t>Ввод в эксплуатацию сетей газоснабжения, км</t>
  </si>
  <si>
    <t>Ввод в эксплуатацию сетей дождевой канализации, км</t>
  </si>
  <si>
    <t>Ввод в эксплуатацию сетей теплоснабжения, км</t>
  </si>
  <si>
    <t>* Примечание: при строительстве канализационных коллекторов показатели по  планируемому объему ввода жилья на территориях с инженерной  подготовкой и  показатель по площади территорий города обеспеченного магистральными сетями  для создания условий для жилищного строительства учтены в показателях других объектов инженерной инфраструктуры.</t>
  </si>
  <si>
    <t>Количество выполненных проектно-изыскательских работ по объектам инженерной инфраструктуры, проект</t>
  </si>
  <si>
    <t>Итого по мероприятиям Задачи 1.</t>
  </si>
  <si>
    <t>Устройство внутриквартальных проездов, км</t>
  </si>
  <si>
    <t>Объем финансирования (всего, руб.)</t>
  </si>
  <si>
    <t>Ввод в эксплуатацию магистральных сетей водоснабжения, км</t>
  </si>
  <si>
    <t>Ввод в эксплуатацию магистральных сетей теплоснабжения, км</t>
  </si>
  <si>
    <t>Ввод в эксплуатацию магистральных сетей хозбытовой канализации, км</t>
  </si>
  <si>
    <t>за счет средств местного бюджета</t>
  </si>
  <si>
    <t>Ввод в эксплуатацию магистральных сетей дождевой канализации, км</t>
  </si>
  <si>
    <t>за счет межбюджетных трансфертов из окружного бюджета</t>
  </si>
  <si>
    <t>Программные мероприятия, объем ассигнований на реализацию программы и показатели результатов реализации муниципальной программы 
"Проектирование и строительство объектов инженерной инфраструктуры на территории города Сургута в 2014-2020 годах"</t>
  </si>
  <si>
    <t>Ответственный (администратор или соадминистратор)</t>
  </si>
  <si>
    <t>Значение показателя, в том числе:</t>
  </si>
  <si>
    <t>Переустройство сетей электроснабжения, км</t>
  </si>
  <si>
    <t>Переустройство сетей связи, км</t>
  </si>
  <si>
    <t>Задача 1. Развитие инженерной инфраструктуры для увеличения площади земельных участков, предназначенных для строительства объектов жилищного и социально-культурного назначения</t>
  </si>
  <si>
    <t>Ввод в эксплуатацию сетей дренажа, км</t>
  </si>
  <si>
    <t xml:space="preserve">Мероприятие 1.1.1.
Инженерные сети в посёлке Снежный </t>
  </si>
  <si>
    <t>Мероприятие 1.1.2.
Инженерные сети в посёлке Снежный 2 этап</t>
  </si>
  <si>
    <t>Мероприятие 1.1.3.
Магистральный водовод от водозабора 8А по Нефтеюганскому шоссе до ВК-1 (сети водоснабжения жилой и промышленной зоны речного порта, с увеличением диаметра)</t>
  </si>
  <si>
    <t>Мероприятие 1.1.4.
Объездная  автомобильная  дорога  1 "З", 6 пусковой  комплекс, съезд на  ул. Дзержинского в г.Сургуте</t>
  </si>
  <si>
    <t>Мероприятие 1.1.5.
Магистральный водовод в восточном жилом районе от ул. 9 П (Нефтеюганское шоссе) по ул. Рационализаторов до ВК - сущ.</t>
  </si>
  <si>
    <t>Мероприятие 1.1.6.
Улица Маяковского на участке от ул. 30 лет Победы до ул. Университетской в г. Сургуте</t>
  </si>
  <si>
    <t>Мероприятие 1.1.7.
Инженерные сети в посёлке Снежный (квартал С46, С47)</t>
  </si>
  <si>
    <t>Мероприятие 1.1.8.
Застройка микрорайона 48. Инженерные сети</t>
  </si>
  <si>
    <t>Мероприятие 1.1.9.
Инженерные сети и внутриквартальные проезды посёлок Лунный</t>
  </si>
  <si>
    <t>Мероприятие 1.1.10.
Улица Киртбая от ул. 1 "З" до ул. 3 "З"</t>
  </si>
  <si>
    <t>Количество подключенных объектов к сетям электроснабжения, ед.</t>
  </si>
  <si>
    <t>Мероприятие 1.1.
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</si>
  <si>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 xml:space="preserve">Приложение 1 к </t>
  </si>
  <si>
    <t>Ввод в эксплуатацию магистральных сетей водоснабжения, км
(Восточный жилой район)</t>
  </si>
  <si>
    <t>Увеличение площади земельных участков, обеспеченных  магистральными инженерными сетями для создания условий для жилищного строительства, тыс. кв.м</t>
  </si>
  <si>
    <t>Увеличение площади земельных участков, обеспеченных внутриквартальными объектами инженерной инфраструктуры, тыс. кв.м</t>
  </si>
  <si>
    <r>
      <t>Проектный</t>
    </r>
    <r>
      <rPr>
        <sz val="14"/>
        <color indexed="8"/>
        <rFont val="Times New Roman"/>
        <family val="1"/>
      </rPr>
      <t xml:space="preserve"> объем жилья на территориях с инженерной  подготовкой, тыс. кв.м</t>
    </r>
  </si>
  <si>
    <t>Мероприятие 1.1.11.
Инженерные сети и внутриквартальные проезды посёлок Кедровый-1</t>
  </si>
  <si>
    <t>Мероприятие 1.1.12.
Улица 5 "З" от Нефтеюганского шоссе до ул. 39 "З"</t>
  </si>
  <si>
    <t>Проектный объем жилья на территориях с инженерной  подготовкой, тыс. кв.м
(п.Снежный)</t>
  </si>
  <si>
    <t>Проектный объем жилья на территориях с инженерной  подготовкой, тыс. кв.м
(Восточный жилой район)</t>
  </si>
  <si>
    <t>Проектный объем жилья на территориях с инженерной  подготовкой, тыс. кв.м
(мкр. 20А)</t>
  </si>
  <si>
    <t>Проектный объем жилья на территориях с инженерной  подготовкой, тыс. кв.м
(п.Лунный)</t>
  </si>
  <si>
    <t>Проектный объем жилья на территориях с инженерной  подготовкой, тыс. кв.м</t>
  </si>
  <si>
    <t xml:space="preserve">2014 год
</t>
  </si>
  <si>
    <t xml:space="preserve">2015 год
</t>
  </si>
  <si>
    <t xml:space="preserve">2016 год
</t>
  </si>
  <si>
    <t xml:space="preserve">2017 год
</t>
  </si>
  <si>
    <t xml:space="preserve">2018 год
</t>
  </si>
  <si>
    <t xml:space="preserve">2019 год
</t>
  </si>
  <si>
    <t xml:space="preserve">2020 год
</t>
  </si>
  <si>
    <t>постановлению Администрации города</t>
  </si>
  <si>
    <t>9,42**</t>
  </si>
  <si>
    <t>0,82**</t>
  </si>
  <si>
    <t>** - Решением Думы города от 23.12.2014 №636-V ДГ «О бюджете городского округа город Сургут на 2015 год и плановый период 2016-2017 годов» в 2015 году выделены бюджетные ассигнования на мероприятия 1.1.1., 1.1.2. "Инженерные сети в посёлке Снежный 1,2 этап"   не выполненные в 2014 году.</t>
  </si>
  <si>
    <t>от ____________ №________</t>
  </si>
  <si>
    <t>Количество проведенных государственных экспертиз проектно-сметной документации, ед.</t>
  </si>
  <si>
    <t>Проектный объем жилья на территориях с инженерной  подготовкой, тыс. кв.м
(мкр.48)</t>
  </si>
  <si>
    <t>Ввод в эксплуатацию сетей хозбытовой канализации, км</t>
  </si>
  <si>
    <t>Степень готовности объекта, %</t>
  </si>
  <si>
    <t>1,80**</t>
  </si>
  <si>
    <t>0,70**</t>
  </si>
  <si>
    <t>1,60**</t>
  </si>
  <si>
    <t>1065,00**</t>
  </si>
  <si>
    <t>1345,4**</t>
  </si>
  <si>
    <t>477,79**</t>
  </si>
  <si>
    <t>12,24**</t>
  </si>
  <si>
    <t>Итоговое значение показателя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</si>
</sst>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#,##0.0000"/>
    <numFmt numFmtId="180" formatCode="#,##0.00000"/>
    <numFmt numFmtId="181" formatCode="0.000"/>
    <numFmt numFmtId="182" formatCode="0.0"/>
    <numFmt numFmtId="183" formatCode="[$-FC19]d\ mmmm\ yyyy\ &quot;г.&quot;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4"/>
      <name val="Times New Roman CE"/>
      <family val="1"/>
    </font>
    <font>
      <sz val="14"/>
      <name val="Times New Roman"/>
      <family val="1"/>
    </font>
    <font>
      <i/>
      <sz val="14"/>
      <name val="Arial"/>
      <family val="2"/>
    </font>
    <font>
      <sz val="14"/>
      <name val="Calibri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4"/>
      <name val="Times New Roman CE"/>
      <family val="0"/>
    </font>
    <font>
      <sz val="10"/>
      <name val="Arial Cyr"/>
      <family val="0"/>
    </font>
    <font>
      <sz val="14"/>
      <color indexed="8"/>
      <name val="Times New Roman"/>
      <family val="1"/>
    </font>
    <font>
      <sz val="24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182" fontId="5" fillId="0" borderId="0" xfId="0" applyNumberFormat="1" applyFont="1" applyFill="1" applyAlignment="1">
      <alignment vertical="top"/>
    </xf>
    <xf numFmtId="182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justify" vertical="top"/>
    </xf>
    <xf numFmtId="3" fontId="5" fillId="0" borderId="0" xfId="0" applyNumberFormat="1" applyFont="1" applyFill="1" applyAlignment="1">
      <alignment horizontal="left" vertical="top"/>
    </xf>
    <xf numFmtId="0" fontId="5" fillId="32" borderId="10" xfId="0" applyNumberFormat="1" applyFont="1" applyFill="1" applyBorder="1" applyAlignment="1">
      <alignment horizontal="center" vertical="top"/>
    </xf>
    <xf numFmtId="49" fontId="5" fillId="32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center" vertical="center"/>
    </xf>
    <xf numFmtId="3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top"/>
    </xf>
    <xf numFmtId="49" fontId="5" fillId="32" borderId="0" xfId="0" applyNumberFormat="1" applyFont="1" applyFill="1" applyAlignment="1">
      <alignment horizontal="center" vertical="top"/>
    </xf>
    <xf numFmtId="0" fontId="5" fillId="32" borderId="10" xfId="0" applyFont="1" applyFill="1" applyBorder="1" applyAlignment="1">
      <alignment horizontal="justify" vertical="top"/>
    </xf>
    <xf numFmtId="0" fontId="5" fillId="32" borderId="12" xfId="0" applyFont="1" applyFill="1" applyBorder="1" applyAlignment="1">
      <alignment horizontal="center" vertical="center"/>
    </xf>
    <xf numFmtId="3" fontId="5" fillId="32" borderId="13" xfId="0" applyNumberFormat="1" applyFont="1" applyFill="1" applyBorder="1" applyAlignment="1">
      <alignment horizontal="center" vertical="center"/>
    </xf>
    <xf numFmtId="172" fontId="5" fillId="32" borderId="10" xfId="0" applyNumberFormat="1" applyFont="1" applyFill="1" applyBorder="1" applyAlignment="1">
      <alignment vertical="top"/>
    </xf>
    <xf numFmtId="172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top"/>
    </xf>
    <xf numFmtId="0" fontId="5" fillId="32" borderId="0" xfId="0" applyFont="1" applyFill="1" applyAlignment="1">
      <alignment vertical="top"/>
    </xf>
    <xf numFmtId="0" fontId="5" fillId="32" borderId="0" xfId="0" applyFont="1" applyFill="1" applyBorder="1" applyAlignment="1">
      <alignment vertical="top"/>
    </xf>
    <xf numFmtId="172" fontId="5" fillId="32" borderId="10" xfId="0" applyNumberFormat="1" applyFont="1" applyFill="1" applyBorder="1" applyAlignment="1">
      <alignment horizontal="right" vertical="center"/>
    </xf>
    <xf numFmtId="0" fontId="8" fillId="32" borderId="12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3" fontId="8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/>
    </xf>
    <xf numFmtId="49" fontId="8" fillId="32" borderId="10" xfId="0" applyNumberFormat="1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justify" vertical="center" wrapText="1"/>
    </xf>
    <xf numFmtId="3" fontId="8" fillId="32" borderId="10" xfId="0" applyNumberFormat="1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top"/>
    </xf>
    <xf numFmtId="0" fontId="8" fillId="32" borderId="10" xfId="0" applyFont="1" applyFill="1" applyBorder="1" applyAlignment="1">
      <alignment vertical="top"/>
    </xf>
    <xf numFmtId="172" fontId="8" fillId="32" borderId="10" xfId="0" applyNumberFormat="1" applyFont="1" applyFill="1" applyBorder="1" applyAlignment="1">
      <alignment horizontal="center" vertical="center"/>
    </xf>
    <xf numFmtId="172" fontId="8" fillId="32" borderId="10" xfId="0" applyNumberFormat="1" applyFont="1" applyFill="1" applyBorder="1" applyAlignment="1">
      <alignment horizontal="right" vertical="center" wrapText="1"/>
    </xf>
    <xf numFmtId="0" fontId="8" fillId="32" borderId="0" xfId="0" applyFont="1" applyFill="1" applyBorder="1" applyAlignment="1">
      <alignment horizontal="center" vertical="top"/>
    </xf>
    <xf numFmtId="0" fontId="5" fillId="32" borderId="0" xfId="0" applyFont="1" applyFill="1" applyBorder="1" applyAlignment="1">
      <alignment horizontal="center" vertical="top"/>
    </xf>
    <xf numFmtId="172" fontId="5" fillId="32" borderId="10" xfId="0" applyNumberFormat="1" applyFont="1" applyFill="1" applyBorder="1" applyAlignment="1">
      <alignment horizontal="right" vertical="top"/>
    </xf>
    <xf numFmtId="172" fontId="8" fillId="32" borderId="10" xfId="0" applyNumberFormat="1" applyFont="1" applyFill="1" applyBorder="1" applyAlignment="1">
      <alignment horizontal="right" vertical="center"/>
    </xf>
    <xf numFmtId="0" fontId="5" fillId="32" borderId="0" xfId="0" applyFont="1" applyFill="1" applyAlignment="1">
      <alignment horizontal="justify" vertical="top"/>
    </xf>
    <xf numFmtId="3" fontId="5" fillId="32" borderId="0" xfId="0" applyNumberFormat="1" applyFont="1" applyFill="1" applyAlignment="1">
      <alignment horizontal="left" vertical="top"/>
    </xf>
    <xf numFmtId="182" fontId="5" fillId="32" borderId="0" xfId="0" applyNumberFormat="1" applyFont="1" applyFill="1" applyAlignment="1">
      <alignment vertical="top"/>
    </xf>
    <xf numFmtId="182" fontId="5" fillId="32" borderId="0" xfId="0" applyNumberFormat="1" applyFont="1" applyFill="1" applyAlignment="1">
      <alignment horizontal="center" vertical="center"/>
    </xf>
    <xf numFmtId="172" fontId="5" fillId="32" borderId="10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vertical="top" wrapText="1"/>
    </xf>
    <xf numFmtId="182" fontId="5" fillId="32" borderId="0" xfId="0" applyNumberFormat="1" applyFont="1" applyFill="1" applyBorder="1" applyAlignment="1">
      <alignment vertical="center"/>
    </xf>
    <xf numFmtId="49" fontId="5" fillId="32" borderId="15" xfId="0" applyNumberFormat="1" applyFont="1" applyFill="1" applyBorder="1" applyAlignment="1">
      <alignment vertical="top" wrapText="1"/>
    </xf>
    <xf numFmtId="182" fontId="5" fillId="32" borderId="0" xfId="0" applyNumberFormat="1" applyFont="1" applyFill="1" applyBorder="1" applyAlignment="1">
      <alignment horizontal="center" vertical="center"/>
    </xf>
    <xf numFmtId="49" fontId="8" fillId="32" borderId="16" xfId="0" applyNumberFormat="1" applyFont="1" applyFill="1" applyBorder="1" applyAlignment="1">
      <alignment horizontal="center" vertical="center"/>
    </xf>
    <xf numFmtId="49" fontId="5" fillId="32" borderId="16" xfId="0" applyNumberFormat="1" applyFont="1" applyFill="1" applyBorder="1" applyAlignment="1">
      <alignment horizontal="center" vertical="center"/>
    </xf>
    <xf numFmtId="49" fontId="8" fillId="32" borderId="13" xfId="0" applyNumberFormat="1" applyFont="1" applyFill="1" applyBorder="1" applyAlignment="1">
      <alignment horizontal="center" vertical="center"/>
    </xf>
    <xf numFmtId="49" fontId="5" fillId="32" borderId="13" xfId="0" applyNumberFormat="1" applyFont="1" applyFill="1" applyBorder="1" applyAlignment="1">
      <alignment horizontal="center" vertical="center"/>
    </xf>
    <xf numFmtId="49" fontId="8" fillId="32" borderId="0" xfId="0" applyNumberFormat="1" applyFont="1" applyFill="1" applyBorder="1" applyAlignment="1">
      <alignment horizontal="center" vertical="center"/>
    </xf>
    <xf numFmtId="0" fontId="8" fillId="32" borderId="11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top"/>
    </xf>
    <xf numFmtId="0" fontId="3" fillId="32" borderId="10" xfId="0" applyFont="1" applyFill="1" applyBorder="1" applyAlignment="1">
      <alignment horizontal="justify" vertical="top"/>
    </xf>
    <xf numFmtId="3" fontId="4" fillId="32" borderId="10" xfId="0" applyNumberFormat="1" applyFont="1" applyFill="1" applyBorder="1" applyAlignment="1">
      <alignment horizontal="left" vertical="top"/>
    </xf>
    <xf numFmtId="0" fontId="4" fillId="32" borderId="10" xfId="0" applyFont="1" applyFill="1" applyBorder="1" applyAlignment="1">
      <alignment vertical="top"/>
    </xf>
    <xf numFmtId="0" fontId="3" fillId="32" borderId="0" xfId="0" applyFont="1" applyFill="1" applyAlignment="1">
      <alignment vertical="top"/>
    </xf>
    <xf numFmtId="0" fontId="3" fillId="32" borderId="10" xfId="0" applyFont="1" applyFill="1" applyBorder="1" applyAlignment="1">
      <alignment vertical="top"/>
    </xf>
    <xf numFmtId="49" fontId="4" fillId="32" borderId="0" xfId="0" applyNumberFormat="1" applyFont="1" applyFill="1" applyAlignment="1">
      <alignment horizontal="center" vertical="top"/>
    </xf>
    <xf numFmtId="0" fontId="4" fillId="32" borderId="0" xfId="0" applyFont="1" applyFill="1" applyAlignment="1">
      <alignment vertical="top"/>
    </xf>
    <xf numFmtId="172" fontId="10" fillId="32" borderId="10" xfId="0" applyNumberFormat="1" applyFont="1" applyFill="1" applyBorder="1" applyAlignment="1">
      <alignment horizontal="right" vertical="top"/>
    </xf>
    <xf numFmtId="0" fontId="5" fillId="32" borderId="0" xfId="0" applyFont="1" applyFill="1" applyBorder="1" applyAlignment="1">
      <alignment vertical="center"/>
    </xf>
    <xf numFmtId="0" fontId="5" fillId="32" borderId="17" xfId="0" applyFont="1" applyFill="1" applyBorder="1" applyAlignment="1">
      <alignment horizontal="center" vertical="top" wrapText="1"/>
    </xf>
    <xf numFmtId="1" fontId="5" fillId="32" borderId="10" xfId="0" applyNumberFormat="1" applyFont="1" applyFill="1" applyBorder="1" applyAlignment="1">
      <alignment horizontal="center" vertical="top" wrapText="1"/>
    </xf>
    <xf numFmtId="1" fontId="5" fillId="32" borderId="14" xfId="0" applyNumberFormat="1" applyFont="1" applyFill="1" applyBorder="1" applyAlignment="1">
      <alignment horizontal="center" vertical="center" wrapText="1"/>
    </xf>
    <xf numFmtId="1" fontId="5" fillId="32" borderId="14" xfId="0" applyNumberFormat="1" applyFont="1" applyFill="1" applyBorder="1" applyAlignment="1">
      <alignment horizontal="center" vertical="top"/>
    </xf>
    <xf numFmtId="3" fontId="5" fillId="32" borderId="10" xfId="0" applyNumberFormat="1" applyFont="1" applyFill="1" applyBorder="1" applyAlignment="1">
      <alignment horizontal="center" vertical="top" wrapText="1"/>
    </xf>
    <xf numFmtId="0" fontId="5" fillId="32" borderId="11" xfId="0" applyNumberFormat="1" applyFont="1" applyFill="1" applyBorder="1" applyAlignment="1">
      <alignment horizontal="center" vertical="top"/>
    </xf>
    <xf numFmtId="172" fontId="5" fillId="32" borderId="10" xfId="0" applyNumberFormat="1" applyFont="1" applyFill="1" applyBorder="1" applyAlignment="1">
      <alignment vertical="center"/>
    </xf>
    <xf numFmtId="11" fontId="5" fillId="32" borderId="10" xfId="0" applyNumberFormat="1" applyFont="1" applyFill="1" applyBorder="1" applyAlignment="1">
      <alignment vertical="center" wrapText="1"/>
    </xf>
    <xf numFmtId="0" fontId="3" fillId="32" borderId="0" xfId="0" applyFont="1" applyFill="1" applyBorder="1" applyAlignment="1">
      <alignment horizontal="center" vertical="top"/>
    </xf>
    <xf numFmtId="1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4" fontId="5" fillId="0" borderId="10" xfId="53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vertical="top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1" xfId="53" applyNumberFormat="1" applyFont="1" applyFill="1" applyBorder="1" applyAlignment="1">
      <alignment horizontal="center" vertical="center"/>
      <protection/>
    </xf>
    <xf numFmtId="1" fontId="5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left" vertical="center"/>
    </xf>
    <xf numFmtId="182" fontId="5" fillId="0" borderId="10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 wrapText="1"/>
    </xf>
    <xf numFmtId="1" fontId="5" fillId="0" borderId="13" xfId="0" applyNumberFormat="1" applyFont="1" applyFill="1" applyBorder="1" applyAlignment="1">
      <alignment horizontal="center" vertical="center"/>
    </xf>
    <xf numFmtId="182" fontId="5" fillId="0" borderId="14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182" fontId="4" fillId="0" borderId="0" xfId="0" applyNumberFormat="1" applyFont="1" applyFill="1" applyAlignment="1">
      <alignment vertical="top"/>
    </xf>
    <xf numFmtId="0" fontId="5" fillId="0" borderId="13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/>
    </xf>
    <xf numFmtId="1" fontId="5" fillId="0" borderId="14" xfId="0" applyNumberFormat="1" applyFont="1" applyFill="1" applyBorder="1" applyAlignment="1">
      <alignment horizontal="center" vertical="top" wrapText="1"/>
    </xf>
    <xf numFmtId="1" fontId="5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top"/>
    </xf>
    <xf numFmtId="3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13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top"/>
    </xf>
    <xf numFmtId="49" fontId="5" fillId="0" borderId="14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top"/>
    </xf>
    <xf numFmtId="49" fontId="4" fillId="0" borderId="0" xfId="0" applyNumberFormat="1" applyFont="1" applyFill="1" applyAlignment="1">
      <alignment horizontal="left" vertical="top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0" xfId="53" applyNumberFormat="1" applyFont="1" applyFill="1" applyBorder="1" applyAlignment="1">
      <alignment horizontal="center" vertical="center" wrapText="1"/>
      <protection/>
    </xf>
    <xf numFmtId="4" fontId="5" fillId="0" borderId="11" xfId="53" applyNumberFormat="1" applyFont="1" applyFill="1" applyBorder="1" applyAlignment="1">
      <alignment horizontal="center" vertical="center" wrapText="1"/>
      <protection/>
    </xf>
    <xf numFmtId="4" fontId="5" fillId="0" borderId="16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top"/>
    </xf>
    <xf numFmtId="4" fontId="6" fillId="0" borderId="0" xfId="0" applyNumberFormat="1" applyFont="1" applyFill="1" applyBorder="1" applyAlignment="1">
      <alignment vertical="top"/>
    </xf>
    <xf numFmtId="1" fontId="5" fillId="0" borderId="11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/>
    </xf>
    <xf numFmtId="1" fontId="5" fillId="0" borderId="16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top"/>
    </xf>
    <xf numFmtId="2" fontId="5" fillId="0" borderId="13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left" vertical="center"/>
    </xf>
    <xf numFmtId="4" fontId="5" fillId="34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4" fontId="5" fillId="0" borderId="11" xfId="53" applyNumberFormat="1" applyFont="1" applyFill="1" applyBorder="1" applyAlignment="1">
      <alignment horizontal="center" vertical="center"/>
      <protection/>
    </xf>
    <xf numFmtId="4" fontId="5" fillId="0" borderId="20" xfId="53" applyNumberFormat="1" applyFont="1" applyFill="1" applyBorder="1" applyAlignment="1">
      <alignment horizontal="center" vertical="center"/>
      <protection/>
    </xf>
    <xf numFmtId="4" fontId="5" fillId="0" borderId="14" xfId="53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left" vertical="top" wrapText="1"/>
    </xf>
    <xf numFmtId="1" fontId="5" fillId="0" borderId="11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left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20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left" vertical="center" wrapText="1"/>
    </xf>
    <xf numFmtId="3" fontId="5" fillId="0" borderId="20" xfId="0" applyNumberFormat="1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1" xfId="53" applyNumberFormat="1" applyFont="1" applyFill="1" applyBorder="1" applyAlignment="1">
      <alignment horizontal="left" vertical="center" wrapText="1"/>
      <protection/>
    </xf>
    <xf numFmtId="4" fontId="5" fillId="0" borderId="20" xfId="53" applyNumberFormat="1" applyFont="1" applyFill="1" applyBorder="1" applyAlignment="1">
      <alignment horizontal="left" vertical="center" wrapText="1"/>
      <protection/>
    </xf>
    <xf numFmtId="4" fontId="5" fillId="0" borderId="14" xfId="53" applyNumberFormat="1" applyFont="1" applyFill="1" applyBorder="1" applyAlignment="1">
      <alignment horizontal="left" vertical="center" wrapText="1"/>
      <protection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>
      <alignment horizontal="left" vertical="center" wrapText="1"/>
    </xf>
    <xf numFmtId="4" fontId="5" fillId="0" borderId="20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" fontId="5" fillId="0" borderId="16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left" vertical="center"/>
    </xf>
    <xf numFmtId="3" fontId="5" fillId="0" borderId="20" xfId="0" applyNumberFormat="1" applyFont="1" applyFill="1" applyBorder="1" applyAlignment="1">
      <alignment horizontal="left" vertical="center"/>
    </xf>
    <xf numFmtId="3" fontId="5" fillId="0" borderId="14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14" fillId="0" borderId="13" xfId="0" applyNumberFormat="1" applyFont="1" applyFill="1" applyBorder="1" applyAlignment="1">
      <alignment horizontal="left" vertical="center" wrapText="1"/>
    </xf>
    <xf numFmtId="0" fontId="14" fillId="0" borderId="19" xfId="0" applyNumberFormat="1" applyFont="1" applyFill="1" applyBorder="1" applyAlignment="1">
      <alignment horizontal="left" vertical="center" wrapText="1"/>
    </xf>
    <xf numFmtId="178" fontId="13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182" fontId="5" fillId="0" borderId="18" xfId="0" applyNumberFormat="1" applyFont="1" applyFill="1" applyBorder="1" applyAlignment="1">
      <alignment horizontal="center" vertical="center" wrapText="1"/>
    </xf>
    <xf numFmtId="182" fontId="5" fillId="0" borderId="13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0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49" fontId="8" fillId="32" borderId="11" xfId="0" applyNumberFormat="1" applyFont="1" applyFill="1" applyBorder="1" applyAlignment="1">
      <alignment horizontal="center" vertical="center"/>
    </xf>
    <xf numFmtId="49" fontId="8" fillId="32" borderId="14" xfId="0" applyNumberFormat="1" applyFont="1" applyFill="1" applyBorder="1" applyAlignment="1">
      <alignment horizontal="center" vertical="center"/>
    </xf>
    <xf numFmtId="0" fontId="8" fillId="32" borderId="21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left" vertical="center" wrapText="1"/>
    </xf>
    <xf numFmtId="3" fontId="5" fillId="32" borderId="10" xfId="0" applyNumberFormat="1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182" fontId="5" fillId="32" borderId="13" xfId="0" applyNumberFormat="1" applyFont="1" applyFill="1" applyBorder="1" applyAlignment="1">
      <alignment horizontal="center" vertical="center" wrapText="1"/>
    </xf>
    <xf numFmtId="182" fontId="5" fillId="32" borderId="11" xfId="0" applyNumberFormat="1" applyFont="1" applyFill="1" applyBorder="1" applyAlignment="1">
      <alignment horizontal="center" vertical="center" wrapText="1"/>
    </xf>
    <xf numFmtId="182" fontId="5" fillId="32" borderId="14" xfId="0" applyNumberFormat="1" applyFont="1" applyFill="1" applyBorder="1" applyAlignment="1">
      <alignment horizontal="center" vertical="center"/>
    </xf>
    <xf numFmtId="182" fontId="5" fillId="32" borderId="10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center" vertical="top" wrapText="1"/>
    </xf>
    <xf numFmtId="49" fontId="5" fillId="32" borderId="11" xfId="0" applyNumberFormat="1" applyFont="1" applyFill="1" applyBorder="1" applyAlignment="1">
      <alignment horizontal="center" vertical="center" wrapText="1"/>
    </xf>
    <xf numFmtId="49" fontId="5" fillId="32" borderId="20" xfId="0" applyNumberFormat="1" applyFont="1" applyFill="1" applyBorder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vertical="center"/>
    </xf>
    <xf numFmtId="178" fontId="8" fillId="32" borderId="0" xfId="0" applyNumberFormat="1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left" vertical="center" wrapText="1"/>
    </xf>
    <xf numFmtId="0" fontId="8" fillId="32" borderId="14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top"/>
    </xf>
    <xf numFmtId="0" fontId="8" fillId="32" borderId="14" xfId="0" applyFont="1" applyFill="1" applyBorder="1" applyAlignment="1">
      <alignment horizontal="center" vertical="top"/>
    </xf>
    <xf numFmtId="0" fontId="8" fillId="32" borderId="11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3" fontId="8" fillId="32" borderId="11" xfId="0" applyNumberFormat="1" applyFont="1" applyFill="1" applyBorder="1" applyAlignment="1">
      <alignment horizontal="center" vertical="center"/>
    </xf>
    <xf numFmtId="3" fontId="8" fillId="32" borderId="14" xfId="0" applyNumberFormat="1" applyFont="1" applyFill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right" vertical="center"/>
    </xf>
    <xf numFmtId="172" fontId="8" fillId="32" borderId="14" xfId="0" applyNumberFormat="1" applyFont="1" applyFill="1" applyBorder="1" applyAlignment="1">
      <alignment horizontal="right" vertical="center"/>
    </xf>
    <xf numFmtId="172" fontId="8" fillId="32" borderId="10" xfId="0" applyNumberFormat="1" applyFont="1" applyFill="1" applyBorder="1" applyAlignment="1">
      <alignment horizontal="right" vertical="center"/>
    </xf>
    <xf numFmtId="49" fontId="8" fillId="32" borderId="10" xfId="0" applyNumberFormat="1" applyFont="1" applyFill="1" applyBorder="1" applyAlignment="1">
      <alignment horizontal="center" vertical="top"/>
    </xf>
    <xf numFmtId="0" fontId="8" fillId="32" borderId="10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пия Соц(1).прогноз 8-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6"/>
  <sheetViews>
    <sheetView showZeros="0" tabSelected="1" zoomScale="50" zoomScaleNormal="50" zoomScaleSheetLayoutView="50" zoomScalePageLayoutView="50" workbookViewId="0" topLeftCell="A1">
      <pane xSplit="2" ySplit="14" topLeftCell="G3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O41" sqref="O41:O43"/>
    </sheetView>
  </sheetViews>
  <sheetFormatPr defaultColWidth="9.140625" defaultRowHeight="12.75" outlineLevelRow="1"/>
  <cols>
    <col min="1" max="1" width="9.7109375" style="4" hidden="1" customWidth="1"/>
    <col min="2" max="2" width="65.140625" style="120" customWidth="1"/>
    <col min="3" max="3" width="27.57421875" style="121" customWidth="1"/>
    <col min="4" max="4" width="20.8515625" style="109" customWidth="1"/>
    <col min="5" max="5" width="23.421875" style="109" customWidth="1"/>
    <col min="6" max="6" width="22.8515625" style="109" customWidth="1"/>
    <col min="7" max="7" width="21.57421875" style="109" customWidth="1"/>
    <col min="8" max="8" width="22.7109375" style="109" customWidth="1"/>
    <col min="9" max="9" width="21.57421875" style="109" customWidth="1"/>
    <col min="10" max="10" width="22.421875" style="109" customWidth="1"/>
    <col min="11" max="11" width="22.140625" style="109" customWidth="1"/>
    <col min="12" max="12" width="22.7109375" style="122" customWidth="1"/>
    <col min="13" max="13" width="57.57421875" style="75" customWidth="1"/>
    <col min="14" max="14" width="14.57421875" style="75" customWidth="1"/>
    <col min="15" max="15" width="13.421875" style="75" customWidth="1"/>
    <col min="16" max="16" width="13.28125" style="75" customWidth="1"/>
    <col min="17" max="17" width="13.00390625" style="75" customWidth="1"/>
    <col min="18" max="18" width="12.421875" style="75" customWidth="1"/>
    <col min="19" max="19" width="14.28125" style="75" customWidth="1"/>
    <col min="20" max="20" width="14.421875" style="75" customWidth="1"/>
    <col min="21" max="21" width="16.8515625" style="72" customWidth="1"/>
    <col min="22" max="24" width="9.140625" style="72" customWidth="1"/>
    <col min="25" max="16384" width="9.140625" style="1" customWidth="1"/>
  </cols>
  <sheetData>
    <row r="1" spans="2:20" ht="20.25" customHeight="1">
      <c r="B1" s="6"/>
      <c r="C1" s="6"/>
      <c r="D1" s="7"/>
      <c r="E1" s="7"/>
      <c r="F1" s="7"/>
      <c r="L1" s="6"/>
      <c r="M1" s="77"/>
      <c r="O1" s="77"/>
      <c r="P1" s="77"/>
      <c r="Q1" s="77" t="s">
        <v>263</v>
      </c>
      <c r="R1" s="77"/>
      <c r="S1" s="77"/>
      <c r="T1" s="77"/>
    </row>
    <row r="2" spans="2:20" ht="20.25" customHeight="1">
      <c r="B2" s="6"/>
      <c r="C2" s="6"/>
      <c r="D2" s="7"/>
      <c r="E2" s="7"/>
      <c r="F2" s="7"/>
      <c r="L2" s="6"/>
      <c r="M2" s="77"/>
      <c r="O2" s="77"/>
      <c r="P2" s="77"/>
      <c r="Q2" s="77" t="s">
        <v>282</v>
      </c>
      <c r="R2" s="77"/>
      <c r="S2" s="77"/>
      <c r="T2" s="77"/>
    </row>
    <row r="3" spans="2:20" ht="20.25" customHeight="1">
      <c r="B3" s="6"/>
      <c r="C3" s="6"/>
      <c r="D3" s="7"/>
      <c r="E3" s="7"/>
      <c r="F3" s="7"/>
      <c r="L3" s="6"/>
      <c r="M3" s="77"/>
      <c r="O3" s="77"/>
      <c r="P3" s="77"/>
      <c r="Q3" s="77" t="s">
        <v>286</v>
      </c>
      <c r="R3" s="77"/>
      <c r="S3" s="77"/>
      <c r="T3" s="77"/>
    </row>
    <row r="4" spans="2:20" ht="20.25" customHeight="1">
      <c r="B4" s="6"/>
      <c r="C4" s="6"/>
      <c r="D4" s="7"/>
      <c r="E4" s="7"/>
      <c r="F4" s="7"/>
      <c r="L4" s="6"/>
      <c r="M4" s="77"/>
      <c r="O4" s="77"/>
      <c r="P4" s="77"/>
      <c r="Q4" s="77"/>
      <c r="R4" s="77"/>
      <c r="S4" s="77"/>
      <c r="T4" s="77"/>
    </row>
    <row r="5" spans="2:20" ht="20.25" customHeight="1">
      <c r="B5" s="6"/>
      <c r="C5" s="6"/>
      <c r="D5" s="7"/>
      <c r="E5" s="7"/>
      <c r="F5" s="7"/>
      <c r="L5" s="6"/>
      <c r="M5" s="77"/>
      <c r="N5" s="77"/>
      <c r="O5" s="77"/>
      <c r="P5" s="77"/>
      <c r="Q5" s="77"/>
      <c r="R5" s="77"/>
      <c r="S5" s="77"/>
      <c r="T5" s="77"/>
    </row>
    <row r="6" spans="1:20" ht="75.75" customHeight="1">
      <c r="A6" s="229" t="s">
        <v>244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</row>
    <row r="7" spans="1:20" ht="20.2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60"/>
      <c r="N7" s="60"/>
      <c r="O7" s="60"/>
      <c r="P7" s="60"/>
      <c r="Q7" s="60"/>
      <c r="R7" s="60"/>
      <c r="S7" s="60"/>
      <c r="T7" s="60"/>
    </row>
    <row r="8" spans="1:24" s="2" customFormat="1" ht="18.75" customHeight="1">
      <c r="A8" s="233" t="s">
        <v>3</v>
      </c>
      <c r="B8" s="238" t="s">
        <v>220</v>
      </c>
      <c r="C8" s="210" t="s">
        <v>218</v>
      </c>
      <c r="D8" s="212" t="s">
        <v>237</v>
      </c>
      <c r="E8" s="236" t="s">
        <v>221</v>
      </c>
      <c r="F8" s="237"/>
      <c r="G8" s="237"/>
      <c r="H8" s="111"/>
      <c r="I8" s="111"/>
      <c r="J8" s="111"/>
      <c r="K8" s="112"/>
      <c r="L8" s="230" t="s">
        <v>245</v>
      </c>
      <c r="M8" s="246" t="s">
        <v>219</v>
      </c>
      <c r="N8" s="249" t="s">
        <v>246</v>
      </c>
      <c r="O8" s="249"/>
      <c r="P8" s="249"/>
      <c r="Q8" s="249"/>
      <c r="R8" s="249"/>
      <c r="S8" s="249"/>
      <c r="T8" s="250"/>
      <c r="U8" s="241" t="s">
        <v>298</v>
      </c>
      <c r="V8" s="86"/>
      <c r="W8" s="86"/>
      <c r="X8" s="86"/>
    </row>
    <row r="9" spans="1:21" s="2" customFormat="1" ht="39.75" customHeight="1">
      <c r="A9" s="234"/>
      <c r="B9" s="238"/>
      <c r="C9" s="210"/>
      <c r="D9" s="212"/>
      <c r="E9" s="211" t="s">
        <v>275</v>
      </c>
      <c r="F9" s="211" t="s">
        <v>276</v>
      </c>
      <c r="G9" s="239" t="s">
        <v>277</v>
      </c>
      <c r="H9" s="239" t="s">
        <v>278</v>
      </c>
      <c r="I9" s="239" t="s">
        <v>279</v>
      </c>
      <c r="J9" s="239" t="s">
        <v>280</v>
      </c>
      <c r="K9" s="239" t="s">
        <v>281</v>
      </c>
      <c r="L9" s="231"/>
      <c r="M9" s="247"/>
      <c r="N9" s="249"/>
      <c r="O9" s="249"/>
      <c r="P9" s="249"/>
      <c r="Q9" s="249"/>
      <c r="R9" s="249"/>
      <c r="S9" s="249"/>
      <c r="T9" s="250"/>
      <c r="U9" s="242"/>
    </row>
    <row r="10" spans="1:21" s="2" customFormat="1" ht="69" customHeight="1">
      <c r="A10" s="235"/>
      <c r="B10" s="238"/>
      <c r="C10" s="210"/>
      <c r="D10" s="212"/>
      <c r="E10" s="212"/>
      <c r="F10" s="212"/>
      <c r="G10" s="240"/>
      <c r="H10" s="240"/>
      <c r="I10" s="240"/>
      <c r="J10" s="240"/>
      <c r="K10" s="240"/>
      <c r="L10" s="232"/>
      <c r="M10" s="248"/>
      <c r="N10" s="123" t="s">
        <v>275</v>
      </c>
      <c r="O10" s="123" t="s">
        <v>276</v>
      </c>
      <c r="P10" s="123" t="s">
        <v>277</v>
      </c>
      <c r="Q10" s="123" t="s">
        <v>278</v>
      </c>
      <c r="R10" s="123" t="s">
        <v>279</v>
      </c>
      <c r="S10" s="123" t="s">
        <v>280</v>
      </c>
      <c r="T10" s="124" t="s">
        <v>281</v>
      </c>
      <c r="U10" s="243"/>
    </row>
    <row r="11" spans="1:21" s="2" customFormat="1" ht="18.75" hidden="1">
      <c r="A11" s="3">
        <v>1</v>
      </c>
      <c r="B11" s="113">
        <v>2</v>
      </c>
      <c r="C11" s="114">
        <v>4</v>
      </c>
      <c r="D11" s="113">
        <v>5</v>
      </c>
      <c r="E11" s="113">
        <v>6</v>
      </c>
      <c r="F11" s="114">
        <v>7</v>
      </c>
      <c r="G11" s="113">
        <v>8</v>
      </c>
      <c r="H11" s="115"/>
      <c r="I11" s="115"/>
      <c r="J11" s="115"/>
      <c r="K11" s="115"/>
      <c r="L11" s="116">
        <v>10</v>
      </c>
      <c r="M11" s="116"/>
      <c r="N11" s="117">
        <v>11</v>
      </c>
      <c r="O11" s="125">
        <v>12</v>
      </c>
      <c r="P11" s="125"/>
      <c r="Q11" s="125"/>
      <c r="R11" s="125"/>
      <c r="S11" s="125"/>
      <c r="T11" s="126"/>
      <c r="U11" s="127"/>
    </row>
    <row r="12" spans="1:21" s="2" customFormat="1" ht="56.25" customHeight="1" hidden="1">
      <c r="A12" s="5"/>
      <c r="B12" s="244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127"/>
    </row>
    <row r="13" spans="1:21" s="2" customFormat="1" ht="23.25" customHeight="1">
      <c r="A13" s="3">
        <v>1</v>
      </c>
      <c r="B13" s="117">
        <v>2</v>
      </c>
      <c r="C13" s="117">
        <v>3</v>
      </c>
      <c r="D13" s="117">
        <v>4</v>
      </c>
      <c r="E13" s="117">
        <v>5</v>
      </c>
      <c r="F13" s="117">
        <v>6</v>
      </c>
      <c r="G13" s="117">
        <v>7</v>
      </c>
      <c r="H13" s="117">
        <v>8</v>
      </c>
      <c r="I13" s="117">
        <v>9</v>
      </c>
      <c r="J13" s="117">
        <v>10</v>
      </c>
      <c r="K13" s="117">
        <v>11</v>
      </c>
      <c r="L13" s="117">
        <v>12</v>
      </c>
      <c r="M13" s="117">
        <v>13</v>
      </c>
      <c r="N13" s="117">
        <v>14</v>
      </c>
      <c r="O13" s="117">
        <v>15</v>
      </c>
      <c r="P13" s="117">
        <v>16</v>
      </c>
      <c r="Q13" s="117">
        <v>17</v>
      </c>
      <c r="R13" s="117">
        <v>18</v>
      </c>
      <c r="S13" s="117">
        <v>19</v>
      </c>
      <c r="T13" s="110">
        <v>20</v>
      </c>
      <c r="U13" s="127">
        <v>21</v>
      </c>
    </row>
    <row r="14" spans="1:21" s="2" customFormat="1" ht="30.75" customHeight="1">
      <c r="A14" s="128" t="s">
        <v>38</v>
      </c>
      <c r="B14" s="222" t="s">
        <v>222</v>
      </c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127"/>
    </row>
    <row r="15" spans="1:21" s="2" customFormat="1" ht="79.5" customHeight="1">
      <c r="A15" s="129"/>
      <c r="B15" s="213" t="s">
        <v>226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5"/>
      <c r="M15" s="130" t="s">
        <v>265</v>
      </c>
      <c r="N15" s="101">
        <f>N19</f>
        <v>560.1</v>
      </c>
      <c r="O15" s="101">
        <f aca="true" t="shared" si="0" ref="O15:U15">O19</f>
        <v>0</v>
      </c>
      <c r="P15" s="101">
        <f t="shared" si="0"/>
        <v>0</v>
      </c>
      <c r="Q15" s="101">
        <f t="shared" si="0"/>
        <v>382</v>
      </c>
      <c r="R15" s="101">
        <f t="shared" si="0"/>
        <v>0</v>
      </c>
      <c r="S15" s="101">
        <f t="shared" si="0"/>
        <v>0</v>
      </c>
      <c r="T15" s="101">
        <f t="shared" si="0"/>
        <v>0</v>
      </c>
      <c r="U15" s="101">
        <f t="shared" si="0"/>
        <v>942.1</v>
      </c>
    </row>
    <row r="16" spans="1:21" s="2" customFormat="1" ht="67.5" customHeight="1">
      <c r="A16" s="129"/>
      <c r="B16" s="216"/>
      <c r="C16" s="217"/>
      <c r="D16" s="217"/>
      <c r="E16" s="217"/>
      <c r="F16" s="217"/>
      <c r="G16" s="217"/>
      <c r="H16" s="217"/>
      <c r="I16" s="217"/>
      <c r="J16" s="217"/>
      <c r="K16" s="217"/>
      <c r="L16" s="218"/>
      <c r="M16" s="130" t="s">
        <v>266</v>
      </c>
      <c r="N16" s="101">
        <f aca="true" t="shared" si="1" ref="N16:U16">N20</f>
        <v>1065</v>
      </c>
      <c r="O16" s="101">
        <f t="shared" si="1"/>
        <v>0</v>
      </c>
      <c r="P16" s="101">
        <f t="shared" si="1"/>
        <v>1065</v>
      </c>
      <c r="Q16" s="101">
        <f t="shared" si="1"/>
        <v>106</v>
      </c>
      <c r="R16" s="101">
        <f t="shared" si="1"/>
        <v>0</v>
      </c>
      <c r="S16" s="101">
        <f t="shared" si="1"/>
        <v>0</v>
      </c>
      <c r="T16" s="101">
        <f t="shared" si="1"/>
        <v>174.4</v>
      </c>
      <c r="U16" s="101" t="str">
        <f t="shared" si="1"/>
        <v>1345,4**</v>
      </c>
    </row>
    <row r="17" spans="1:21" s="92" customFormat="1" ht="44.25" customHeight="1" outlineLevel="1">
      <c r="A17" s="114"/>
      <c r="B17" s="219"/>
      <c r="C17" s="220"/>
      <c r="D17" s="220"/>
      <c r="E17" s="220"/>
      <c r="F17" s="220"/>
      <c r="G17" s="220"/>
      <c r="H17" s="220"/>
      <c r="I17" s="220"/>
      <c r="J17" s="220"/>
      <c r="K17" s="220"/>
      <c r="L17" s="221"/>
      <c r="M17" s="130" t="s">
        <v>267</v>
      </c>
      <c r="N17" s="101">
        <f aca="true" t="shared" si="2" ref="N17:U17">N21</f>
        <v>64.488</v>
      </c>
      <c r="O17" s="101">
        <f t="shared" si="2"/>
        <v>0</v>
      </c>
      <c r="P17" s="101">
        <f t="shared" si="2"/>
        <v>9.418</v>
      </c>
      <c r="Q17" s="101">
        <f t="shared" si="2"/>
        <v>325.5</v>
      </c>
      <c r="R17" s="101">
        <f t="shared" si="2"/>
        <v>0</v>
      </c>
      <c r="S17" s="101">
        <f t="shared" si="2"/>
        <v>8.9</v>
      </c>
      <c r="T17" s="101">
        <f t="shared" si="2"/>
        <v>78.9</v>
      </c>
      <c r="U17" s="101" t="str">
        <f t="shared" si="2"/>
        <v>477,79**</v>
      </c>
    </row>
    <row r="18" spans="1:21" s="92" customFormat="1" ht="30.75" customHeight="1" outlineLevel="1">
      <c r="A18" s="95"/>
      <c r="B18" s="227" t="s">
        <v>249</v>
      </c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131"/>
    </row>
    <row r="19" spans="1:21" s="92" customFormat="1" ht="93.75" customHeight="1" outlineLevel="1">
      <c r="A19" s="132" t="s">
        <v>159</v>
      </c>
      <c r="B19" s="194" t="s">
        <v>262</v>
      </c>
      <c r="C19" s="161" t="s">
        <v>16</v>
      </c>
      <c r="D19" s="182">
        <f>D24+D29</f>
        <v>1614587236</v>
      </c>
      <c r="E19" s="182">
        <f aca="true" t="shared" si="3" ref="E19:K19">E24+E29</f>
        <v>194102768</v>
      </c>
      <c r="F19" s="182">
        <f t="shared" si="3"/>
        <v>125663040</v>
      </c>
      <c r="G19" s="182">
        <f t="shared" si="3"/>
        <v>172776748</v>
      </c>
      <c r="H19" s="182">
        <f t="shared" si="3"/>
        <v>280511170</v>
      </c>
      <c r="I19" s="182">
        <f t="shared" si="3"/>
        <v>280511170</v>
      </c>
      <c r="J19" s="182">
        <f t="shared" si="3"/>
        <v>280511170</v>
      </c>
      <c r="K19" s="182">
        <f t="shared" si="3"/>
        <v>280511170</v>
      </c>
      <c r="L19" s="161" t="s">
        <v>10</v>
      </c>
      <c r="M19" s="130" t="s">
        <v>265</v>
      </c>
      <c r="N19" s="88">
        <f>N44+N53</f>
        <v>560.1</v>
      </c>
      <c r="O19" s="88">
        <f aca="true" t="shared" si="4" ref="O19:U19">O44+O53</f>
        <v>0</v>
      </c>
      <c r="P19" s="88">
        <f t="shared" si="4"/>
        <v>0</v>
      </c>
      <c r="Q19" s="88">
        <f t="shared" si="4"/>
        <v>382</v>
      </c>
      <c r="R19" s="88">
        <f t="shared" si="4"/>
        <v>0</v>
      </c>
      <c r="S19" s="88">
        <f t="shared" si="4"/>
        <v>0</v>
      </c>
      <c r="T19" s="88">
        <f t="shared" si="4"/>
        <v>0</v>
      </c>
      <c r="U19" s="88">
        <f t="shared" si="4"/>
        <v>942.1</v>
      </c>
    </row>
    <row r="20" spans="1:21" s="92" customFormat="1" ht="80.25" customHeight="1" outlineLevel="1">
      <c r="A20" s="132"/>
      <c r="B20" s="195"/>
      <c r="C20" s="162"/>
      <c r="D20" s="183"/>
      <c r="E20" s="183"/>
      <c r="F20" s="183"/>
      <c r="G20" s="183"/>
      <c r="H20" s="183"/>
      <c r="I20" s="183"/>
      <c r="J20" s="183"/>
      <c r="K20" s="183"/>
      <c r="L20" s="162"/>
      <c r="M20" s="130" t="s">
        <v>266</v>
      </c>
      <c r="N20" s="88">
        <f>N35+N64+N71+N78</f>
        <v>1065</v>
      </c>
      <c r="O20" s="88">
        <f aca="true" t="shared" si="5" ref="O20:T20">O35+O64+O71+O78</f>
        <v>0</v>
      </c>
      <c r="P20" s="88">
        <f t="shared" si="5"/>
        <v>1065</v>
      </c>
      <c r="Q20" s="88">
        <f t="shared" si="5"/>
        <v>106</v>
      </c>
      <c r="R20" s="88">
        <f t="shared" si="5"/>
        <v>0</v>
      </c>
      <c r="S20" s="88">
        <f t="shared" si="5"/>
        <v>0</v>
      </c>
      <c r="T20" s="88">
        <f t="shared" si="5"/>
        <v>174.4</v>
      </c>
      <c r="U20" s="88" t="s">
        <v>295</v>
      </c>
    </row>
    <row r="21" spans="1:21" s="92" customFormat="1" ht="56.25" customHeight="1" outlineLevel="1">
      <c r="A21" s="132"/>
      <c r="B21" s="195"/>
      <c r="C21" s="162"/>
      <c r="D21" s="183"/>
      <c r="E21" s="183"/>
      <c r="F21" s="183"/>
      <c r="G21" s="183"/>
      <c r="H21" s="183"/>
      <c r="I21" s="183"/>
      <c r="J21" s="183"/>
      <c r="K21" s="183"/>
      <c r="L21" s="162"/>
      <c r="M21" s="130" t="s">
        <v>274</v>
      </c>
      <c r="N21" s="88">
        <f>N37+N46+N54+N65+N72+N79</f>
        <v>64.488</v>
      </c>
      <c r="O21" s="88">
        <f aca="true" t="shared" si="6" ref="O21:T21">O37+O46+O54+O65+O72+O79+O86+O94</f>
        <v>0</v>
      </c>
      <c r="P21" s="88">
        <f t="shared" si="6"/>
        <v>9.418</v>
      </c>
      <c r="Q21" s="88">
        <f t="shared" si="6"/>
        <v>325.5</v>
      </c>
      <c r="R21" s="88">
        <f t="shared" si="6"/>
        <v>0</v>
      </c>
      <c r="S21" s="88">
        <f t="shared" si="6"/>
        <v>8.9</v>
      </c>
      <c r="T21" s="88">
        <f t="shared" si="6"/>
        <v>78.9</v>
      </c>
      <c r="U21" s="88" t="s">
        <v>296</v>
      </c>
    </row>
    <row r="22" spans="1:21" s="92" customFormat="1" ht="63.75" customHeight="1" outlineLevel="1">
      <c r="A22" s="132"/>
      <c r="B22" s="195"/>
      <c r="C22" s="162"/>
      <c r="D22" s="183"/>
      <c r="E22" s="183"/>
      <c r="F22" s="183"/>
      <c r="G22" s="183"/>
      <c r="H22" s="183"/>
      <c r="I22" s="183"/>
      <c r="J22" s="183"/>
      <c r="K22" s="183"/>
      <c r="L22" s="162"/>
      <c r="M22" s="104" t="s">
        <v>234</v>
      </c>
      <c r="N22" s="103">
        <f aca="true" t="shared" si="7" ref="N22:U22">N48+N68+N76+N82+N88</f>
        <v>5</v>
      </c>
      <c r="O22" s="88">
        <f t="shared" si="7"/>
        <v>0</v>
      </c>
      <c r="P22" s="88">
        <f t="shared" si="7"/>
        <v>0</v>
      </c>
      <c r="Q22" s="88">
        <f t="shared" si="7"/>
        <v>0</v>
      </c>
      <c r="R22" s="88">
        <f t="shared" si="7"/>
        <v>0</v>
      </c>
      <c r="S22" s="88">
        <f t="shared" si="7"/>
        <v>0</v>
      </c>
      <c r="T22" s="88">
        <f t="shared" si="7"/>
        <v>0</v>
      </c>
      <c r="U22" s="103">
        <f t="shared" si="7"/>
        <v>5</v>
      </c>
    </row>
    <row r="23" spans="1:21" s="92" customFormat="1" ht="56.25" customHeight="1" outlineLevel="1">
      <c r="A23" s="132"/>
      <c r="B23" s="195"/>
      <c r="C23" s="163"/>
      <c r="D23" s="184"/>
      <c r="E23" s="184"/>
      <c r="F23" s="184"/>
      <c r="G23" s="184"/>
      <c r="H23" s="184"/>
      <c r="I23" s="184"/>
      <c r="J23" s="184"/>
      <c r="K23" s="184"/>
      <c r="L23" s="162"/>
      <c r="M23" s="89" t="s">
        <v>227</v>
      </c>
      <c r="N23" s="88">
        <f>N38+N47+N52+N55+N66+N73+N80</f>
        <v>2.39</v>
      </c>
      <c r="O23" s="88">
        <f aca="true" t="shared" si="8" ref="O23:T23">O38+O47+O52+O55+O66+O73+O80</f>
        <v>0</v>
      </c>
      <c r="P23" s="88">
        <f t="shared" si="8"/>
        <v>1.6</v>
      </c>
      <c r="Q23" s="88">
        <f t="shared" si="8"/>
        <v>1.55</v>
      </c>
      <c r="R23" s="88">
        <f t="shared" si="8"/>
        <v>0</v>
      </c>
      <c r="S23" s="88">
        <f t="shared" si="8"/>
        <v>2.8</v>
      </c>
      <c r="T23" s="88">
        <f t="shared" si="8"/>
        <v>5.5</v>
      </c>
      <c r="U23" s="88" t="s">
        <v>297</v>
      </c>
    </row>
    <row r="24" spans="1:21" s="92" customFormat="1" ht="93.75" customHeight="1" outlineLevel="1">
      <c r="A24" s="132"/>
      <c r="B24" s="195"/>
      <c r="C24" s="172" t="s">
        <v>243</v>
      </c>
      <c r="D24" s="182">
        <f>D36+D42+D45+D51+D54+D65+D72+D79+D86+D89+D94</f>
        <v>799994000</v>
      </c>
      <c r="E24" s="182">
        <f>E36+E42+E45+E51+E54+E65+E72+E79+E86+E89</f>
        <v>133790000</v>
      </c>
      <c r="F24" s="182">
        <f aca="true" t="shared" si="9" ref="F24:K24">F42+F45+F51+F54+F65+F72+F79+F86+F89+F94</f>
        <v>111034000</v>
      </c>
      <c r="G24" s="182">
        <f t="shared" si="9"/>
        <v>111034000</v>
      </c>
      <c r="H24" s="182">
        <f t="shared" si="9"/>
        <v>111034000</v>
      </c>
      <c r="I24" s="182">
        <f t="shared" si="9"/>
        <v>111034000</v>
      </c>
      <c r="J24" s="182">
        <f t="shared" si="9"/>
        <v>111034000</v>
      </c>
      <c r="K24" s="182">
        <f t="shared" si="9"/>
        <v>111034000</v>
      </c>
      <c r="L24" s="162"/>
      <c r="M24" s="104" t="s">
        <v>240</v>
      </c>
      <c r="N24" s="88">
        <f>N56+N74</f>
        <v>0</v>
      </c>
      <c r="O24" s="88">
        <f aca="true" t="shared" si="10" ref="O24:T24">O56+O74</f>
        <v>0</v>
      </c>
      <c r="P24" s="88">
        <f t="shared" si="10"/>
        <v>0</v>
      </c>
      <c r="Q24" s="88">
        <f t="shared" si="10"/>
        <v>0.11</v>
      </c>
      <c r="R24" s="88">
        <f t="shared" si="10"/>
        <v>0</v>
      </c>
      <c r="S24" s="88">
        <f t="shared" si="10"/>
        <v>0</v>
      </c>
      <c r="T24" s="88">
        <f t="shared" si="10"/>
        <v>4.5</v>
      </c>
      <c r="U24" s="88">
        <f>Q24+T24</f>
        <v>4.61</v>
      </c>
    </row>
    <row r="25" spans="1:21" s="92" customFormat="1" ht="56.25" customHeight="1" outlineLevel="1">
      <c r="A25" s="132"/>
      <c r="B25" s="195"/>
      <c r="C25" s="173"/>
      <c r="D25" s="183"/>
      <c r="E25" s="183"/>
      <c r="F25" s="183"/>
      <c r="G25" s="183"/>
      <c r="H25" s="183"/>
      <c r="I25" s="183"/>
      <c r="J25" s="183"/>
      <c r="K25" s="183"/>
      <c r="L25" s="162"/>
      <c r="M25" s="104" t="s">
        <v>242</v>
      </c>
      <c r="N25" s="88">
        <f>N58+N75</f>
        <v>0</v>
      </c>
      <c r="O25" s="88">
        <f aca="true" t="shared" si="11" ref="O25:T25">O58+O75</f>
        <v>0</v>
      </c>
      <c r="P25" s="88">
        <f t="shared" si="11"/>
        <v>0</v>
      </c>
      <c r="Q25" s="88">
        <f t="shared" si="11"/>
        <v>1.61</v>
      </c>
      <c r="R25" s="88">
        <f t="shared" si="11"/>
        <v>0</v>
      </c>
      <c r="S25" s="88">
        <f t="shared" si="11"/>
        <v>0</v>
      </c>
      <c r="T25" s="88">
        <f t="shared" si="11"/>
        <v>2.2</v>
      </c>
      <c r="U25" s="88">
        <f>Q25+T25</f>
        <v>3.8100000000000005</v>
      </c>
    </row>
    <row r="26" spans="1:21" s="92" customFormat="1" ht="56.25" customHeight="1" outlineLevel="1">
      <c r="A26" s="132"/>
      <c r="B26" s="195"/>
      <c r="C26" s="173"/>
      <c r="D26" s="183"/>
      <c r="E26" s="183"/>
      <c r="F26" s="183"/>
      <c r="G26" s="183"/>
      <c r="H26" s="183"/>
      <c r="I26" s="183"/>
      <c r="J26" s="183"/>
      <c r="K26" s="183"/>
      <c r="L26" s="162"/>
      <c r="M26" s="104" t="s">
        <v>230</v>
      </c>
      <c r="N26" s="88">
        <f>N67</f>
        <v>0</v>
      </c>
      <c r="O26" s="88">
        <f aca="true" t="shared" si="12" ref="O26:U26">O67</f>
        <v>0</v>
      </c>
      <c r="P26" s="88">
        <f t="shared" si="12"/>
        <v>0</v>
      </c>
      <c r="Q26" s="88">
        <f t="shared" si="12"/>
        <v>0.45</v>
      </c>
      <c r="R26" s="88">
        <f t="shared" si="12"/>
        <v>0</v>
      </c>
      <c r="S26" s="88">
        <f t="shared" si="12"/>
        <v>0</v>
      </c>
      <c r="T26" s="88">
        <f t="shared" si="12"/>
        <v>0</v>
      </c>
      <c r="U26" s="88">
        <f t="shared" si="12"/>
        <v>0.45</v>
      </c>
    </row>
    <row r="27" spans="1:21" s="92" customFormat="1" ht="56.25" customHeight="1" outlineLevel="1">
      <c r="A27" s="132"/>
      <c r="B27" s="195"/>
      <c r="C27" s="173"/>
      <c r="D27" s="183"/>
      <c r="E27" s="183"/>
      <c r="F27" s="183"/>
      <c r="G27" s="183"/>
      <c r="H27" s="183"/>
      <c r="I27" s="183"/>
      <c r="J27" s="183"/>
      <c r="K27" s="183"/>
      <c r="L27" s="162"/>
      <c r="M27" s="104" t="s">
        <v>232</v>
      </c>
      <c r="N27" s="88">
        <f>N57+N81</f>
        <v>0</v>
      </c>
      <c r="O27" s="88">
        <f aca="true" t="shared" si="13" ref="O27:T27">O57+O81</f>
        <v>0</v>
      </c>
      <c r="P27" s="88">
        <f t="shared" si="13"/>
        <v>0</v>
      </c>
      <c r="Q27" s="88">
        <f t="shared" si="13"/>
        <v>0.66</v>
      </c>
      <c r="R27" s="88">
        <f t="shared" si="13"/>
        <v>0</v>
      </c>
      <c r="S27" s="88">
        <f t="shared" si="13"/>
        <v>2.4</v>
      </c>
      <c r="T27" s="88">
        <f t="shared" si="13"/>
        <v>0</v>
      </c>
      <c r="U27" s="88">
        <f aca="true" t="shared" si="14" ref="U27:U33">T27+S27+R27+Q27+P27+O27+N27</f>
        <v>3.06</v>
      </c>
    </row>
    <row r="28" spans="1:21" s="92" customFormat="1" ht="56.25" customHeight="1" outlineLevel="1">
      <c r="A28" s="132"/>
      <c r="B28" s="195"/>
      <c r="C28" s="174"/>
      <c r="D28" s="184"/>
      <c r="E28" s="184"/>
      <c r="F28" s="184"/>
      <c r="G28" s="184"/>
      <c r="H28" s="184"/>
      <c r="I28" s="184"/>
      <c r="J28" s="184"/>
      <c r="K28" s="184"/>
      <c r="L28" s="162"/>
      <c r="M28" s="97" t="s">
        <v>228</v>
      </c>
      <c r="N28" s="88">
        <f>N39+N60</f>
        <v>0.7</v>
      </c>
      <c r="O28" s="88">
        <f aca="true" t="shared" si="15" ref="O28:T28">O39+O60</f>
        <v>0</v>
      </c>
      <c r="P28" s="88">
        <f t="shared" si="15"/>
        <v>0.7</v>
      </c>
      <c r="Q28" s="88">
        <f t="shared" si="15"/>
        <v>0.12</v>
      </c>
      <c r="R28" s="88">
        <f t="shared" si="15"/>
        <v>0</v>
      </c>
      <c r="S28" s="88">
        <f t="shared" si="15"/>
        <v>0</v>
      </c>
      <c r="T28" s="88">
        <f t="shared" si="15"/>
        <v>0</v>
      </c>
      <c r="U28" s="88" t="s">
        <v>284</v>
      </c>
    </row>
    <row r="29" spans="1:21" s="92" customFormat="1" ht="56.25" customHeight="1" outlineLevel="1">
      <c r="A29" s="132"/>
      <c r="B29" s="195"/>
      <c r="C29" s="191" t="s">
        <v>241</v>
      </c>
      <c r="D29" s="182">
        <f aca="true" t="shared" si="16" ref="D29:K29">D37+D43+D46+D49+D52+D58+D66+D73+D80+D87+D90+D95</f>
        <v>814593236</v>
      </c>
      <c r="E29" s="182">
        <f t="shared" si="16"/>
        <v>60312768</v>
      </c>
      <c r="F29" s="182">
        <f t="shared" si="16"/>
        <v>14629040</v>
      </c>
      <c r="G29" s="182">
        <f t="shared" si="16"/>
        <v>61742748</v>
      </c>
      <c r="H29" s="182">
        <f t="shared" si="16"/>
        <v>169477170</v>
      </c>
      <c r="I29" s="182">
        <f t="shared" si="16"/>
        <v>169477170</v>
      </c>
      <c r="J29" s="182">
        <f t="shared" si="16"/>
        <v>169477170</v>
      </c>
      <c r="K29" s="182">
        <f t="shared" si="16"/>
        <v>169477170</v>
      </c>
      <c r="L29" s="162"/>
      <c r="M29" s="89" t="s">
        <v>247</v>
      </c>
      <c r="N29" s="88">
        <f>N59</f>
        <v>0</v>
      </c>
      <c r="O29" s="88">
        <f aca="true" t="shared" si="17" ref="O29:T29">O59</f>
        <v>0</v>
      </c>
      <c r="P29" s="88">
        <f t="shared" si="17"/>
        <v>0</v>
      </c>
      <c r="Q29" s="88">
        <f t="shared" si="17"/>
        <v>0.35</v>
      </c>
      <c r="R29" s="88">
        <f t="shared" si="17"/>
        <v>0</v>
      </c>
      <c r="S29" s="88">
        <f t="shared" si="17"/>
        <v>0</v>
      </c>
      <c r="T29" s="88">
        <f t="shared" si="17"/>
        <v>0</v>
      </c>
      <c r="U29" s="88">
        <f t="shared" si="14"/>
        <v>0.35</v>
      </c>
    </row>
    <row r="30" spans="1:21" s="92" customFormat="1" ht="86.25" customHeight="1" outlineLevel="1">
      <c r="A30" s="132"/>
      <c r="B30" s="195"/>
      <c r="C30" s="192"/>
      <c r="D30" s="183"/>
      <c r="E30" s="183"/>
      <c r="F30" s="183"/>
      <c r="G30" s="183"/>
      <c r="H30" s="183"/>
      <c r="I30" s="183"/>
      <c r="J30" s="183"/>
      <c r="K30" s="183"/>
      <c r="L30" s="162"/>
      <c r="M30" s="89" t="s">
        <v>248</v>
      </c>
      <c r="N30" s="88">
        <f>N61</f>
        <v>0</v>
      </c>
      <c r="O30" s="88">
        <f aca="true" t="shared" si="18" ref="O30:T30">O61</f>
        <v>0</v>
      </c>
      <c r="P30" s="88">
        <f t="shared" si="18"/>
        <v>0</v>
      </c>
      <c r="Q30" s="88">
        <f t="shared" si="18"/>
        <v>0.41</v>
      </c>
      <c r="R30" s="88">
        <f t="shared" si="18"/>
        <v>0</v>
      </c>
      <c r="S30" s="88">
        <f t="shared" si="18"/>
        <v>0</v>
      </c>
      <c r="T30" s="88">
        <f t="shared" si="18"/>
        <v>0</v>
      </c>
      <c r="U30" s="88">
        <f t="shared" si="14"/>
        <v>0.41</v>
      </c>
    </row>
    <row r="31" spans="1:21" s="92" customFormat="1" ht="86.25" customHeight="1" outlineLevel="1">
      <c r="A31" s="132"/>
      <c r="B31" s="195"/>
      <c r="C31" s="192"/>
      <c r="D31" s="183"/>
      <c r="E31" s="183"/>
      <c r="F31" s="183"/>
      <c r="G31" s="183"/>
      <c r="H31" s="183"/>
      <c r="I31" s="183"/>
      <c r="J31" s="183"/>
      <c r="K31" s="183"/>
      <c r="L31" s="162"/>
      <c r="M31" s="89" t="s">
        <v>236</v>
      </c>
      <c r="N31" s="88">
        <f>N41</f>
        <v>1.8</v>
      </c>
      <c r="O31" s="88">
        <f aca="true" t="shared" si="19" ref="O31:T31">O41</f>
        <v>0</v>
      </c>
      <c r="P31" s="88">
        <f t="shared" si="19"/>
        <v>0</v>
      </c>
      <c r="Q31" s="88">
        <f t="shared" si="19"/>
        <v>1.8</v>
      </c>
      <c r="R31" s="88">
        <f t="shared" si="19"/>
        <v>0</v>
      </c>
      <c r="S31" s="88">
        <f t="shared" si="19"/>
        <v>0</v>
      </c>
      <c r="T31" s="88">
        <f t="shared" si="19"/>
        <v>0</v>
      </c>
      <c r="U31" s="88" t="s">
        <v>291</v>
      </c>
    </row>
    <row r="32" spans="1:21" s="92" customFormat="1" ht="42" customHeight="1" outlineLevel="1">
      <c r="A32" s="87"/>
      <c r="B32" s="195"/>
      <c r="C32" s="192"/>
      <c r="D32" s="183"/>
      <c r="E32" s="183"/>
      <c r="F32" s="183"/>
      <c r="G32" s="183"/>
      <c r="H32" s="183"/>
      <c r="I32" s="183"/>
      <c r="J32" s="183"/>
      <c r="K32" s="183"/>
      <c r="L32" s="162"/>
      <c r="M32" s="89" t="s">
        <v>250</v>
      </c>
      <c r="N32" s="88">
        <f>N62</f>
        <v>0</v>
      </c>
      <c r="O32" s="88">
        <f aca="true" t="shared" si="20" ref="O32:T32">O62</f>
        <v>0</v>
      </c>
      <c r="P32" s="88">
        <f t="shared" si="20"/>
        <v>0</v>
      </c>
      <c r="Q32" s="88">
        <f t="shared" si="20"/>
        <v>0.51</v>
      </c>
      <c r="R32" s="88">
        <f t="shared" si="20"/>
        <v>0</v>
      </c>
      <c r="S32" s="88">
        <f t="shared" si="20"/>
        <v>0</v>
      </c>
      <c r="T32" s="88">
        <f t="shared" si="20"/>
        <v>0</v>
      </c>
      <c r="U32" s="88">
        <f t="shared" si="14"/>
        <v>0.51</v>
      </c>
    </row>
    <row r="33" spans="1:21" s="92" customFormat="1" ht="42" customHeight="1" outlineLevel="1">
      <c r="A33" s="87"/>
      <c r="B33" s="195"/>
      <c r="C33" s="192"/>
      <c r="D33" s="183"/>
      <c r="E33" s="183"/>
      <c r="F33" s="183"/>
      <c r="G33" s="183"/>
      <c r="H33" s="183"/>
      <c r="I33" s="183"/>
      <c r="J33" s="183"/>
      <c r="K33" s="183"/>
      <c r="L33" s="162"/>
      <c r="M33" s="89" t="s">
        <v>261</v>
      </c>
      <c r="N33" s="133"/>
      <c r="O33" s="107">
        <f>O40</f>
        <v>1</v>
      </c>
      <c r="P33" s="107"/>
      <c r="Q33" s="107"/>
      <c r="R33" s="107"/>
      <c r="S33" s="107"/>
      <c r="T33" s="107"/>
      <c r="U33" s="103">
        <f t="shared" si="14"/>
        <v>1</v>
      </c>
    </row>
    <row r="34" spans="1:21" s="92" customFormat="1" ht="42" customHeight="1" outlineLevel="1">
      <c r="A34" s="87"/>
      <c r="B34" s="196"/>
      <c r="C34" s="193"/>
      <c r="D34" s="184"/>
      <c r="E34" s="184"/>
      <c r="F34" s="184"/>
      <c r="G34" s="184"/>
      <c r="H34" s="184"/>
      <c r="I34" s="184"/>
      <c r="J34" s="184"/>
      <c r="K34" s="184"/>
      <c r="L34" s="163"/>
      <c r="M34" s="151" t="s">
        <v>287</v>
      </c>
      <c r="N34" s="133"/>
      <c r="O34" s="107">
        <v>3</v>
      </c>
      <c r="P34" s="107"/>
      <c r="Q34" s="107"/>
      <c r="R34" s="107"/>
      <c r="S34" s="107"/>
      <c r="T34" s="107"/>
      <c r="U34" s="107">
        <v>3</v>
      </c>
    </row>
    <row r="35" spans="1:21" s="92" customFormat="1" ht="42" customHeight="1" outlineLevel="1">
      <c r="A35" s="87"/>
      <c r="B35" s="188" t="s">
        <v>251</v>
      </c>
      <c r="C35" s="87" t="s">
        <v>16</v>
      </c>
      <c r="D35" s="91">
        <f>D36+D37</f>
        <v>83498031</v>
      </c>
      <c r="E35" s="91">
        <f>E36+E37</f>
        <v>48754740</v>
      </c>
      <c r="F35" s="91">
        <f aca="true" t="shared" si="21" ref="F35:K35">F36+F37</f>
        <v>759759</v>
      </c>
      <c r="G35" s="91">
        <f t="shared" si="21"/>
        <v>33983532</v>
      </c>
      <c r="H35" s="91">
        <f t="shared" si="21"/>
        <v>0</v>
      </c>
      <c r="I35" s="91">
        <f t="shared" si="21"/>
        <v>0</v>
      </c>
      <c r="J35" s="91">
        <f t="shared" si="21"/>
        <v>0</v>
      </c>
      <c r="K35" s="91">
        <f t="shared" si="21"/>
        <v>0</v>
      </c>
      <c r="L35" s="161" t="s">
        <v>10</v>
      </c>
      <c r="M35" s="179" t="s">
        <v>266</v>
      </c>
      <c r="N35" s="164">
        <v>1065</v>
      </c>
      <c r="O35" s="164"/>
      <c r="P35" s="164">
        <v>1065</v>
      </c>
      <c r="Q35" s="164"/>
      <c r="R35" s="164"/>
      <c r="S35" s="164"/>
      <c r="T35" s="164"/>
      <c r="U35" s="164" t="s">
        <v>294</v>
      </c>
    </row>
    <row r="36" spans="1:21" s="92" customFormat="1" ht="81" customHeight="1" outlineLevel="1">
      <c r="A36" s="87"/>
      <c r="B36" s="189"/>
      <c r="C36" s="93" t="s">
        <v>243</v>
      </c>
      <c r="D36" s="94">
        <f>E36+F36+G36+H36+I36+J36+K36</f>
        <v>33259000</v>
      </c>
      <c r="E36" s="94">
        <v>33259000</v>
      </c>
      <c r="F36" s="94"/>
      <c r="G36" s="94"/>
      <c r="H36" s="94"/>
      <c r="I36" s="94"/>
      <c r="J36" s="94"/>
      <c r="K36" s="94"/>
      <c r="L36" s="162"/>
      <c r="M36" s="181"/>
      <c r="N36" s="166"/>
      <c r="O36" s="166"/>
      <c r="P36" s="166"/>
      <c r="Q36" s="166"/>
      <c r="R36" s="166"/>
      <c r="S36" s="166"/>
      <c r="T36" s="166"/>
      <c r="U36" s="166"/>
    </row>
    <row r="37" spans="1:21" s="92" customFormat="1" ht="69" customHeight="1" outlineLevel="1">
      <c r="A37" s="87"/>
      <c r="B37" s="189"/>
      <c r="C37" s="172" t="s">
        <v>241</v>
      </c>
      <c r="D37" s="168">
        <f>E37+F37+G37+H37+I37+J37+K37</f>
        <v>50239031</v>
      </c>
      <c r="E37" s="168">
        <v>15495740</v>
      </c>
      <c r="F37" s="164">
        <v>759759</v>
      </c>
      <c r="G37" s="164">
        <v>33983532</v>
      </c>
      <c r="H37" s="164"/>
      <c r="I37" s="164"/>
      <c r="J37" s="164"/>
      <c r="K37" s="164"/>
      <c r="L37" s="162"/>
      <c r="M37" s="89" t="s">
        <v>270</v>
      </c>
      <c r="N37" s="140">
        <v>9.418</v>
      </c>
      <c r="O37" s="88"/>
      <c r="P37" s="140">
        <v>9.418</v>
      </c>
      <c r="Q37" s="88"/>
      <c r="R37" s="88"/>
      <c r="S37" s="88"/>
      <c r="T37" s="139"/>
      <c r="U37" s="88" t="s">
        <v>283</v>
      </c>
    </row>
    <row r="38" spans="1:21" s="92" customFormat="1" ht="42" customHeight="1" outlineLevel="1">
      <c r="A38" s="87"/>
      <c r="B38" s="189"/>
      <c r="C38" s="173"/>
      <c r="D38" s="169"/>
      <c r="E38" s="169"/>
      <c r="F38" s="165"/>
      <c r="G38" s="165"/>
      <c r="H38" s="165"/>
      <c r="I38" s="165"/>
      <c r="J38" s="165"/>
      <c r="K38" s="165"/>
      <c r="L38" s="162"/>
      <c r="M38" s="97" t="s">
        <v>227</v>
      </c>
      <c r="N38" s="88">
        <v>1.6</v>
      </c>
      <c r="O38" s="88"/>
      <c r="P38" s="88">
        <v>1.6</v>
      </c>
      <c r="Q38" s="88"/>
      <c r="R38" s="88"/>
      <c r="S38" s="88"/>
      <c r="T38" s="139"/>
      <c r="U38" s="88" t="s">
        <v>293</v>
      </c>
    </row>
    <row r="39" spans="1:21" s="92" customFormat="1" ht="42" customHeight="1" outlineLevel="1">
      <c r="A39" s="87"/>
      <c r="B39" s="189"/>
      <c r="C39" s="173"/>
      <c r="D39" s="169"/>
      <c r="E39" s="169"/>
      <c r="F39" s="165"/>
      <c r="G39" s="165"/>
      <c r="H39" s="165"/>
      <c r="I39" s="165"/>
      <c r="J39" s="165"/>
      <c r="K39" s="165"/>
      <c r="L39" s="162"/>
      <c r="M39" s="97" t="s">
        <v>228</v>
      </c>
      <c r="N39" s="140">
        <v>0.7</v>
      </c>
      <c r="O39" s="88"/>
      <c r="P39" s="140">
        <v>0.7</v>
      </c>
      <c r="Q39" s="88"/>
      <c r="R39" s="88"/>
      <c r="S39" s="88"/>
      <c r="T39" s="139"/>
      <c r="U39" s="88" t="s">
        <v>292</v>
      </c>
    </row>
    <row r="40" spans="1:21" s="92" customFormat="1" ht="42" customHeight="1" outlineLevel="1">
      <c r="A40" s="87"/>
      <c r="B40" s="190"/>
      <c r="C40" s="174"/>
      <c r="D40" s="170"/>
      <c r="E40" s="170"/>
      <c r="F40" s="166"/>
      <c r="G40" s="166"/>
      <c r="H40" s="166"/>
      <c r="I40" s="166"/>
      <c r="J40" s="166"/>
      <c r="K40" s="166"/>
      <c r="L40" s="163"/>
      <c r="M40" s="89" t="s">
        <v>261</v>
      </c>
      <c r="N40" s="141"/>
      <c r="O40" s="107">
        <v>1</v>
      </c>
      <c r="P40" s="141"/>
      <c r="Q40" s="133"/>
      <c r="R40" s="133"/>
      <c r="S40" s="133"/>
      <c r="T40" s="142"/>
      <c r="U40" s="107">
        <v>1</v>
      </c>
    </row>
    <row r="41" spans="1:21" s="92" customFormat="1" ht="42" customHeight="1" outlineLevel="1">
      <c r="A41" s="87"/>
      <c r="B41" s="188" t="s">
        <v>252</v>
      </c>
      <c r="C41" s="87" t="s">
        <v>16</v>
      </c>
      <c r="D41" s="88">
        <f>D42+D43</f>
        <v>59662253</v>
      </c>
      <c r="E41" s="88">
        <f aca="true" t="shared" si="22" ref="E41:K41">E42+E43</f>
        <v>29831000</v>
      </c>
      <c r="F41" s="88">
        <f t="shared" si="22"/>
        <v>0</v>
      </c>
      <c r="G41" s="88">
        <f t="shared" si="22"/>
        <v>0</v>
      </c>
      <c r="H41" s="88">
        <f t="shared" si="22"/>
        <v>29831253</v>
      </c>
      <c r="I41" s="88">
        <f t="shared" si="22"/>
        <v>0</v>
      </c>
      <c r="J41" s="88">
        <f t="shared" si="22"/>
        <v>0</v>
      </c>
      <c r="K41" s="88">
        <f t="shared" si="22"/>
        <v>0</v>
      </c>
      <c r="L41" s="161" t="s">
        <v>10</v>
      </c>
      <c r="M41" s="206" t="s">
        <v>236</v>
      </c>
      <c r="N41" s="164">
        <v>1.8</v>
      </c>
      <c r="O41" s="164"/>
      <c r="P41" s="164"/>
      <c r="Q41" s="164">
        <v>1.8</v>
      </c>
      <c r="R41" s="164"/>
      <c r="S41" s="164"/>
      <c r="T41" s="203"/>
      <c r="U41" s="164" t="s">
        <v>291</v>
      </c>
    </row>
    <row r="42" spans="1:21" s="92" customFormat="1" ht="99" customHeight="1" outlineLevel="1">
      <c r="A42" s="87"/>
      <c r="B42" s="189"/>
      <c r="C42" s="93" t="s">
        <v>243</v>
      </c>
      <c r="D42" s="91">
        <f>E42+F42+G42+H42+I42+J42+K42</f>
        <v>26848000</v>
      </c>
      <c r="E42" s="91">
        <v>26848000</v>
      </c>
      <c r="F42" s="88"/>
      <c r="G42" s="88"/>
      <c r="H42" s="88"/>
      <c r="I42" s="88"/>
      <c r="J42" s="88"/>
      <c r="K42" s="88"/>
      <c r="L42" s="162"/>
      <c r="M42" s="207"/>
      <c r="N42" s="165"/>
      <c r="O42" s="165"/>
      <c r="P42" s="165"/>
      <c r="Q42" s="165"/>
      <c r="R42" s="165"/>
      <c r="S42" s="165"/>
      <c r="T42" s="204"/>
      <c r="U42" s="165"/>
    </row>
    <row r="43" spans="1:21" s="92" customFormat="1" ht="42" customHeight="1" outlineLevel="1">
      <c r="A43" s="87"/>
      <c r="B43" s="190"/>
      <c r="C43" s="93" t="s">
        <v>241</v>
      </c>
      <c r="D43" s="91">
        <f>E43+F43+G43+H43+I43+J43+K43</f>
        <v>32814253</v>
      </c>
      <c r="E43" s="91">
        <v>2983000</v>
      </c>
      <c r="F43" s="88"/>
      <c r="G43" s="88"/>
      <c r="H43" s="88">
        <v>29831253</v>
      </c>
      <c r="I43" s="88"/>
      <c r="J43" s="88"/>
      <c r="K43" s="88"/>
      <c r="L43" s="163"/>
      <c r="M43" s="208"/>
      <c r="N43" s="166"/>
      <c r="O43" s="166"/>
      <c r="P43" s="166"/>
      <c r="Q43" s="166"/>
      <c r="R43" s="166"/>
      <c r="S43" s="166"/>
      <c r="T43" s="205"/>
      <c r="U43" s="166"/>
    </row>
    <row r="44" spans="1:21" s="92" customFormat="1" ht="28.5" customHeight="1" outlineLevel="1">
      <c r="A44" s="87"/>
      <c r="B44" s="200" t="s">
        <v>253</v>
      </c>
      <c r="C44" s="93" t="s">
        <v>16</v>
      </c>
      <c r="D44" s="91">
        <f>D45+D46</f>
        <v>20843307</v>
      </c>
      <c r="E44" s="91">
        <f aca="true" t="shared" si="23" ref="E44:K44">E45+E46</f>
        <v>20843307</v>
      </c>
      <c r="F44" s="91">
        <f t="shared" si="23"/>
        <v>0</v>
      </c>
      <c r="G44" s="91">
        <f t="shared" si="23"/>
        <v>0</v>
      </c>
      <c r="H44" s="91">
        <f t="shared" si="23"/>
        <v>0</v>
      </c>
      <c r="I44" s="91">
        <f t="shared" si="23"/>
        <v>0</v>
      </c>
      <c r="J44" s="91">
        <f t="shared" si="23"/>
        <v>0</v>
      </c>
      <c r="K44" s="91">
        <f t="shared" si="23"/>
        <v>0</v>
      </c>
      <c r="L44" s="161" t="s">
        <v>10</v>
      </c>
      <c r="M44" s="179" t="s">
        <v>265</v>
      </c>
      <c r="N44" s="164">
        <v>560.1</v>
      </c>
      <c r="O44" s="164"/>
      <c r="P44" s="164"/>
      <c r="Q44" s="164"/>
      <c r="R44" s="164"/>
      <c r="S44" s="164"/>
      <c r="T44" s="164"/>
      <c r="U44" s="164">
        <v>560.1</v>
      </c>
    </row>
    <row r="45" spans="1:21" s="92" customFormat="1" ht="82.5" customHeight="1" outlineLevel="1">
      <c r="A45" s="87"/>
      <c r="B45" s="201"/>
      <c r="C45" s="93" t="s">
        <v>243</v>
      </c>
      <c r="D45" s="94">
        <f>E45+F45+G45+H45+I45+J45+K45</f>
        <v>18759000</v>
      </c>
      <c r="E45" s="94">
        <v>18759000</v>
      </c>
      <c r="F45" s="94"/>
      <c r="G45" s="94"/>
      <c r="H45" s="94"/>
      <c r="I45" s="94"/>
      <c r="J45" s="94"/>
      <c r="K45" s="94"/>
      <c r="L45" s="162"/>
      <c r="M45" s="181"/>
      <c r="N45" s="166"/>
      <c r="O45" s="166"/>
      <c r="P45" s="166"/>
      <c r="Q45" s="166"/>
      <c r="R45" s="166"/>
      <c r="S45" s="166"/>
      <c r="T45" s="166"/>
      <c r="U45" s="166"/>
    </row>
    <row r="46" spans="1:21" s="92" customFormat="1" ht="66" customHeight="1" outlineLevel="1">
      <c r="A46" s="87"/>
      <c r="B46" s="201"/>
      <c r="C46" s="172" t="s">
        <v>241</v>
      </c>
      <c r="D46" s="168">
        <f>E46+F47+G47+H47+I47+J47+K47</f>
        <v>2084307</v>
      </c>
      <c r="E46" s="168">
        <v>2084307</v>
      </c>
      <c r="F46" s="164"/>
      <c r="G46" s="164"/>
      <c r="H46" s="164"/>
      <c r="I46" s="164"/>
      <c r="J46" s="164"/>
      <c r="K46" s="164"/>
      <c r="L46" s="162"/>
      <c r="M46" s="89" t="s">
        <v>271</v>
      </c>
      <c r="N46" s="88">
        <v>55.07</v>
      </c>
      <c r="O46" s="88"/>
      <c r="P46" s="88"/>
      <c r="Q46" s="88"/>
      <c r="R46" s="88"/>
      <c r="S46" s="88"/>
      <c r="T46" s="139"/>
      <c r="U46" s="88">
        <f>N46</f>
        <v>55.07</v>
      </c>
    </row>
    <row r="47" spans="1:21" s="92" customFormat="1" ht="40.5" customHeight="1" outlineLevel="1">
      <c r="A47" s="87"/>
      <c r="B47" s="202"/>
      <c r="C47" s="174"/>
      <c r="D47" s="170"/>
      <c r="E47" s="170"/>
      <c r="F47" s="166"/>
      <c r="G47" s="166"/>
      <c r="H47" s="166"/>
      <c r="I47" s="166"/>
      <c r="J47" s="166"/>
      <c r="K47" s="166"/>
      <c r="L47" s="163"/>
      <c r="M47" s="89" t="s">
        <v>238</v>
      </c>
      <c r="N47" s="88">
        <v>0.79</v>
      </c>
      <c r="O47" s="88"/>
      <c r="P47" s="88"/>
      <c r="Q47" s="88"/>
      <c r="R47" s="88"/>
      <c r="S47" s="88"/>
      <c r="T47" s="139"/>
      <c r="U47" s="88">
        <f>N47</f>
        <v>0.79</v>
      </c>
    </row>
    <row r="48" spans="1:21" s="92" customFormat="1" ht="79.5" customHeight="1" outlineLevel="1">
      <c r="A48" s="87"/>
      <c r="B48" s="197" t="s">
        <v>254</v>
      </c>
      <c r="C48" s="87" t="s">
        <v>16</v>
      </c>
      <c r="D48" s="88">
        <f>D49</f>
        <v>654944</v>
      </c>
      <c r="E48" s="88">
        <f aca="true" t="shared" si="24" ref="E48:K48">E49</f>
        <v>654944</v>
      </c>
      <c r="F48" s="88"/>
      <c r="G48" s="88"/>
      <c r="H48" s="88">
        <f t="shared" si="24"/>
        <v>0</v>
      </c>
      <c r="I48" s="88">
        <f t="shared" si="24"/>
        <v>0</v>
      </c>
      <c r="J48" s="88">
        <f t="shared" si="24"/>
        <v>0</v>
      </c>
      <c r="K48" s="88">
        <f t="shared" si="24"/>
        <v>0</v>
      </c>
      <c r="L48" s="210" t="s">
        <v>10</v>
      </c>
      <c r="M48" s="179" t="s">
        <v>234</v>
      </c>
      <c r="N48" s="161">
        <v>1</v>
      </c>
      <c r="O48" s="164"/>
      <c r="P48" s="164"/>
      <c r="Q48" s="164"/>
      <c r="R48" s="164"/>
      <c r="S48" s="164"/>
      <c r="T48" s="164"/>
      <c r="U48" s="161">
        <v>1</v>
      </c>
    </row>
    <row r="49" spans="1:21" s="92" customFormat="1" ht="40.5" customHeight="1" outlineLevel="1">
      <c r="A49" s="87"/>
      <c r="B49" s="199"/>
      <c r="C49" s="100" t="s">
        <v>241</v>
      </c>
      <c r="D49" s="88">
        <f>E49+F49+G49+H49+I49+J49+K49</f>
        <v>654944</v>
      </c>
      <c r="E49" s="88">
        <f>652608+2336</f>
        <v>654944</v>
      </c>
      <c r="F49" s="101"/>
      <c r="G49" s="101"/>
      <c r="H49" s="101"/>
      <c r="I49" s="101"/>
      <c r="J49" s="101"/>
      <c r="K49" s="101"/>
      <c r="L49" s="210"/>
      <c r="M49" s="181"/>
      <c r="N49" s="163"/>
      <c r="O49" s="166"/>
      <c r="P49" s="166"/>
      <c r="Q49" s="166"/>
      <c r="R49" s="166"/>
      <c r="S49" s="166"/>
      <c r="T49" s="166"/>
      <c r="U49" s="163"/>
    </row>
    <row r="50" spans="1:21" s="92" customFormat="1" ht="82.5" customHeight="1" outlineLevel="1">
      <c r="A50" s="87"/>
      <c r="B50" s="200" t="s">
        <v>255</v>
      </c>
      <c r="C50" s="93" t="s">
        <v>16</v>
      </c>
      <c r="D50" s="88">
        <f>D51+D52</f>
        <v>103083110</v>
      </c>
      <c r="E50" s="88">
        <f aca="true" t="shared" si="25" ref="E50:K50">E51+E52</f>
        <v>62539776</v>
      </c>
      <c r="F50" s="88">
        <f t="shared" si="25"/>
        <v>40543334</v>
      </c>
      <c r="G50" s="88">
        <f t="shared" si="25"/>
        <v>0</v>
      </c>
      <c r="H50" s="88">
        <f t="shared" si="25"/>
        <v>0</v>
      </c>
      <c r="I50" s="88">
        <f t="shared" si="25"/>
        <v>0</v>
      </c>
      <c r="J50" s="88">
        <f t="shared" si="25"/>
        <v>0</v>
      </c>
      <c r="K50" s="88">
        <f t="shared" si="25"/>
        <v>0</v>
      </c>
      <c r="L50" s="161" t="s">
        <v>10</v>
      </c>
      <c r="M50" s="179" t="s">
        <v>264</v>
      </c>
      <c r="N50" s="164"/>
      <c r="O50" s="164">
        <v>2.644</v>
      </c>
      <c r="P50" s="164"/>
      <c r="Q50" s="164"/>
      <c r="R50" s="164"/>
      <c r="S50" s="164"/>
      <c r="T50" s="164"/>
      <c r="U50" s="164">
        <f>O50</f>
        <v>2.644</v>
      </c>
    </row>
    <row r="51" spans="1:21" s="92" customFormat="1" ht="85.5" customHeight="1" outlineLevel="1">
      <c r="A51" s="87"/>
      <c r="B51" s="201"/>
      <c r="C51" s="93" t="s">
        <v>243</v>
      </c>
      <c r="D51" s="91">
        <f>E51+F51+G51+H51+I51+J51+K51</f>
        <v>91412000</v>
      </c>
      <c r="E51" s="91">
        <v>54924000</v>
      </c>
      <c r="F51" s="88">
        <v>36488000</v>
      </c>
      <c r="G51" s="88"/>
      <c r="H51" s="88"/>
      <c r="I51" s="88"/>
      <c r="J51" s="88"/>
      <c r="K51" s="88"/>
      <c r="L51" s="162"/>
      <c r="M51" s="180"/>
      <c r="N51" s="165"/>
      <c r="O51" s="165"/>
      <c r="P51" s="165"/>
      <c r="Q51" s="165"/>
      <c r="R51" s="165"/>
      <c r="S51" s="165"/>
      <c r="T51" s="165"/>
      <c r="U51" s="165"/>
    </row>
    <row r="52" spans="1:21" s="92" customFormat="1" ht="42" customHeight="1" outlineLevel="1">
      <c r="A52" s="87"/>
      <c r="B52" s="202"/>
      <c r="C52" s="93" t="s">
        <v>241</v>
      </c>
      <c r="D52" s="91">
        <f>E52+F52+G52+H52+I52+J52+K52</f>
        <v>11671110</v>
      </c>
      <c r="E52" s="91">
        <v>7615776</v>
      </c>
      <c r="F52" s="88">
        <v>4055334</v>
      </c>
      <c r="G52" s="88"/>
      <c r="H52" s="88"/>
      <c r="I52" s="88"/>
      <c r="J52" s="88"/>
      <c r="K52" s="88"/>
      <c r="L52" s="163"/>
      <c r="M52" s="181"/>
      <c r="N52" s="166"/>
      <c r="O52" s="166"/>
      <c r="P52" s="166"/>
      <c r="Q52" s="166"/>
      <c r="R52" s="166"/>
      <c r="S52" s="166"/>
      <c r="T52" s="166"/>
      <c r="U52" s="166"/>
    </row>
    <row r="53" spans="1:21" s="92" customFormat="1" ht="85.5" customHeight="1" outlineLevel="1">
      <c r="A53" s="87"/>
      <c r="B53" s="200" t="s">
        <v>256</v>
      </c>
      <c r="C53" s="93" t="s">
        <v>16</v>
      </c>
      <c r="D53" s="101">
        <f>D54+D58</f>
        <v>237813553</v>
      </c>
      <c r="E53" s="101">
        <f aca="true" t="shared" si="26" ref="E53:J53">E54+E58</f>
        <v>11412644</v>
      </c>
      <c r="F53" s="101">
        <f t="shared" si="26"/>
        <v>82829000</v>
      </c>
      <c r="G53" s="101">
        <f t="shared" si="26"/>
        <v>120474216</v>
      </c>
      <c r="H53" s="101">
        <f t="shared" si="26"/>
        <v>23097693</v>
      </c>
      <c r="I53" s="101">
        <f t="shared" si="26"/>
        <v>0</v>
      </c>
      <c r="J53" s="101">
        <f t="shared" si="26"/>
        <v>0</v>
      </c>
      <c r="K53" s="101">
        <f>K54+K58</f>
        <v>0</v>
      </c>
      <c r="L53" s="161" t="s">
        <v>10</v>
      </c>
      <c r="M53" s="130" t="s">
        <v>265</v>
      </c>
      <c r="N53" s="88"/>
      <c r="O53" s="88"/>
      <c r="P53" s="88"/>
      <c r="Q53" s="88">
        <v>382</v>
      </c>
      <c r="R53" s="88"/>
      <c r="S53" s="88"/>
      <c r="T53" s="139"/>
      <c r="U53" s="88">
        <f>Q53</f>
        <v>382</v>
      </c>
    </row>
    <row r="54" spans="1:21" s="92" customFormat="1" ht="63" customHeight="1" outlineLevel="1">
      <c r="A54" s="87"/>
      <c r="B54" s="201"/>
      <c r="C54" s="172" t="s">
        <v>243</v>
      </c>
      <c r="D54" s="168">
        <f>E54+F54+G54+H54+I54+J54+K54</f>
        <v>170925000</v>
      </c>
      <c r="E54" s="168"/>
      <c r="F54" s="168">
        <v>74546000</v>
      </c>
      <c r="G54" s="164">
        <v>96379000</v>
      </c>
      <c r="H54" s="164"/>
      <c r="I54" s="164"/>
      <c r="J54" s="164"/>
      <c r="K54" s="164"/>
      <c r="L54" s="162"/>
      <c r="M54" s="89" t="s">
        <v>272</v>
      </c>
      <c r="N54" s="88"/>
      <c r="O54" s="88"/>
      <c r="P54" s="88"/>
      <c r="Q54" s="88">
        <v>225.5</v>
      </c>
      <c r="R54" s="88"/>
      <c r="S54" s="88"/>
      <c r="T54" s="139"/>
      <c r="U54" s="88">
        <f aca="true" t="shared" si="27" ref="U54:U67">Q54</f>
        <v>225.5</v>
      </c>
    </row>
    <row r="55" spans="1:21" s="92" customFormat="1" ht="42" customHeight="1" outlineLevel="1">
      <c r="A55" s="87"/>
      <c r="B55" s="201"/>
      <c r="C55" s="173"/>
      <c r="D55" s="169"/>
      <c r="E55" s="169"/>
      <c r="F55" s="169"/>
      <c r="G55" s="165"/>
      <c r="H55" s="165"/>
      <c r="I55" s="165"/>
      <c r="J55" s="165"/>
      <c r="K55" s="165"/>
      <c r="L55" s="162"/>
      <c r="M55" s="89" t="s">
        <v>238</v>
      </c>
      <c r="N55" s="88"/>
      <c r="O55" s="88"/>
      <c r="P55" s="88"/>
      <c r="Q55" s="88">
        <v>0.65</v>
      </c>
      <c r="R55" s="88"/>
      <c r="S55" s="88"/>
      <c r="T55" s="139"/>
      <c r="U55" s="88">
        <f t="shared" si="27"/>
        <v>0.65</v>
      </c>
    </row>
    <row r="56" spans="1:21" s="92" customFormat="1" ht="42" customHeight="1" outlineLevel="1">
      <c r="A56" s="87"/>
      <c r="B56" s="201"/>
      <c r="C56" s="173"/>
      <c r="D56" s="169"/>
      <c r="E56" s="169"/>
      <c r="F56" s="169"/>
      <c r="G56" s="165"/>
      <c r="H56" s="165"/>
      <c r="I56" s="165"/>
      <c r="J56" s="165"/>
      <c r="K56" s="165"/>
      <c r="L56" s="162"/>
      <c r="M56" s="89" t="s">
        <v>240</v>
      </c>
      <c r="N56" s="88"/>
      <c r="O56" s="88"/>
      <c r="P56" s="88"/>
      <c r="Q56" s="88">
        <v>0.11</v>
      </c>
      <c r="R56" s="88"/>
      <c r="S56" s="88"/>
      <c r="T56" s="139"/>
      <c r="U56" s="88">
        <f t="shared" si="27"/>
        <v>0.11</v>
      </c>
    </row>
    <row r="57" spans="1:21" s="92" customFormat="1" ht="42" customHeight="1" outlineLevel="1">
      <c r="A57" s="87"/>
      <c r="B57" s="201"/>
      <c r="C57" s="174"/>
      <c r="D57" s="170"/>
      <c r="E57" s="170"/>
      <c r="F57" s="170"/>
      <c r="G57" s="166"/>
      <c r="H57" s="166"/>
      <c r="I57" s="166"/>
      <c r="J57" s="166"/>
      <c r="K57" s="166"/>
      <c r="L57" s="162"/>
      <c r="M57" s="89" t="s">
        <v>239</v>
      </c>
      <c r="N57" s="88"/>
      <c r="O57" s="88"/>
      <c r="P57" s="88"/>
      <c r="Q57" s="88">
        <v>0.66</v>
      </c>
      <c r="R57" s="88"/>
      <c r="S57" s="88"/>
      <c r="T57" s="139"/>
      <c r="U57" s="88">
        <f t="shared" si="27"/>
        <v>0.66</v>
      </c>
    </row>
    <row r="58" spans="1:21" s="92" customFormat="1" ht="42" customHeight="1" outlineLevel="1">
      <c r="A58" s="87"/>
      <c r="B58" s="201"/>
      <c r="C58" s="172" t="s">
        <v>241</v>
      </c>
      <c r="D58" s="168">
        <f>E58+F58+G58+H58+I58+J58+K58</f>
        <v>66888553</v>
      </c>
      <c r="E58" s="168">
        <v>11412644</v>
      </c>
      <c r="F58" s="168">
        <v>8283000</v>
      </c>
      <c r="G58" s="164">
        <v>24095216</v>
      </c>
      <c r="H58" s="164">
        <v>23097693</v>
      </c>
      <c r="I58" s="164"/>
      <c r="J58" s="164"/>
      <c r="K58" s="164"/>
      <c r="L58" s="162"/>
      <c r="M58" s="89" t="s">
        <v>242</v>
      </c>
      <c r="N58" s="88"/>
      <c r="O58" s="88"/>
      <c r="P58" s="88"/>
      <c r="Q58" s="88">
        <v>1.61</v>
      </c>
      <c r="R58" s="88"/>
      <c r="S58" s="88"/>
      <c r="T58" s="139"/>
      <c r="U58" s="88">
        <f t="shared" si="27"/>
        <v>1.61</v>
      </c>
    </row>
    <row r="59" spans="1:21" s="92" customFormat="1" ht="42" customHeight="1" outlineLevel="1">
      <c r="A59" s="87"/>
      <c r="B59" s="201"/>
      <c r="C59" s="173"/>
      <c r="D59" s="169"/>
      <c r="E59" s="169"/>
      <c r="F59" s="169"/>
      <c r="G59" s="165"/>
      <c r="H59" s="165"/>
      <c r="I59" s="165"/>
      <c r="J59" s="165"/>
      <c r="K59" s="165"/>
      <c r="L59" s="162"/>
      <c r="M59" s="89" t="s">
        <v>247</v>
      </c>
      <c r="N59" s="88"/>
      <c r="O59" s="88"/>
      <c r="P59" s="88"/>
      <c r="Q59" s="88">
        <v>0.35</v>
      </c>
      <c r="R59" s="88"/>
      <c r="S59" s="88"/>
      <c r="T59" s="139"/>
      <c r="U59" s="88">
        <f t="shared" si="27"/>
        <v>0.35</v>
      </c>
    </row>
    <row r="60" spans="1:21" s="92" customFormat="1" ht="42" customHeight="1" outlineLevel="1">
      <c r="A60" s="87"/>
      <c r="B60" s="201"/>
      <c r="C60" s="173"/>
      <c r="D60" s="169"/>
      <c r="E60" s="169"/>
      <c r="F60" s="169"/>
      <c r="G60" s="165"/>
      <c r="H60" s="165"/>
      <c r="I60" s="165"/>
      <c r="J60" s="165"/>
      <c r="K60" s="165"/>
      <c r="L60" s="162"/>
      <c r="M60" s="89" t="s">
        <v>228</v>
      </c>
      <c r="N60" s="88"/>
      <c r="O60" s="88"/>
      <c r="P60" s="88"/>
      <c r="Q60" s="88">
        <v>0.12</v>
      </c>
      <c r="R60" s="88"/>
      <c r="S60" s="88"/>
      <c r="T60" s="139"/>
      <c r="U60" s="88">
        <f t="shared" si="27"/>
        <v>0.12</v>
      </c>
    </row>
    <row r="61" spans="1:21" s="92" customFormat="1" ht="42" customHeight="1" outlineLevel="1">
      <c r="A61" s="87"/>
      <c r="B61" s="201"/>
      <c r="C61" s="173"/>
      <c r="D61" s="169"/>
      <c r="E61" s="169"/>
      <c r="F61" s="169"/>
      <c r="G61" s="165"/>
      <c r="H61" s="165"/>
      <c r="I61" s="165"/>
      <c r="J61" s="165"/>
      <c r="K61" s="165"/>
      <c r="L61" s="162"/>
      <c r="M61" s="89" t="s">
        <v>248</v>
      </c>
      <c r="N61" s="88"/>
      <c r="O61" s="88"/>
      <c r="P61" s="88"/>
      <c r="Q61" s="88">
        <v>0.41</v>
      </c>
      <c r="R61" s="88"/>
      <c r="S61" s="88"/>
      <c r="T61" s="139"/>
      <c r="U61" s="88">
        <f t="shared" si="27"/>
        <v>0.41</v>
      </c>
    </row>
    <row r="62" spans="1:21" s="92" customFormat="1" ht="42" customHeight="1" outlineLevel="1">
      <c r="A62" s="87"/>
      <c r="B62" s="201"/>
      <c r="C62" s="173"/>
      <c r="D62" s="169"/>
      <c r="E62" s="169"/>
      <c r="F62" s="169"/>
      <c r="G62" s="165"/>
      <c r="H62" s="165"/>
      <c r="I62" s="165"/>
      <c r="J62" s="165"/>
      <c r="K62" s="165"/>
      <c r="L62" s="162"/>
      <c r="M62" s="89" t="s">
        <v>250</v>
      </c>
      <c r="N62" s="88"/>
      <c r="O62" s="88"/>
      <c r="P62" s="88"/>
      <c r="Q62" s="88">
        <v>0.51</v>
      </c>
      <c r="R62" s="88"/>
      <c r="S62" s="88"/>
      <c r="T62" s="139"/>
      <c r="U62" s="88">
        <f t="shared" si="27"/>
        <v>0.51</v>
      </c>
    </row>
    <row r="63" spans="1:21" s="92" customFormat="1" ht="31.5" customHeight="1" outlineLevel="1">
      <c r="A63" s="87"/>
      <c r="B63" s="202"/>
      <c r="C63" s="174"/>
      <c r="D63" s="170"/>
      <c r="E63" s="170"/>
      <c r="F63" s="170"/>
      <c r="G63" s="166"/>
      <c r="H63" s="166"/>
      <c r="I63" s="166"/>
      <c r="J63" s="166"/>
      <c r="K63" s="166"/>
      <c r="L63" s="163"/>
      <c r="M63" s="151" t="s">
        <v>290</v>
      </c>
      <c r="N63" s="88"/>
      <c r="O63" s="88">
        <v>36.59</v>
      </c>
      <c r="P63" s="88">
        <v>89.8</v>
      </c>
      <c r="Q63" s="88">
        <v>100</v>
      </c>
      <c r="R63" s="88"/>
      <c r="S63" s="88"/>
      <c r="T63" s="139"/>
      <c r="U63" s="88">
        <f t="shared" si="27"/>
        <v>100</v>
      </c>
    </row>
    <row r="64" spans="1:21" s="92" customFormat="1" ht="61.5" customHeight="1" outlineLevel="1">
      <c r="A64" s="87"/>
      <c r="B64" s="194" t="s">
        <v>257</v>
      </c>
      <c r="C64" s="93" t="s">
        <v>16</v>
      </c>
      <c r="D64" s="88">
        <f>D65+D66</f>
        <v>63339820</v>
      </c>
      <c r="E64" s="88">
        <f aca="true" t="shared" si="28" ref="E64:K64">E65+E66</f>
        <v>1672596</v>
      </c>
      <c r="F64" s="88">
        <f t="shared" si="28"/>
        <v>373224</v>
      </c>
      <c r="G64" s="88">
        <f t="shared" si="28"/>
        <v>18319000</v>
      </c>
      <c r="H64" s="88">
        <f t="shared" si="28"/>
        <v>42975000</v>
      </c>
      <c r="I64" s="88">
        <f t="shared" si="28"/>
        <v>0</v>
      </c>
      <c r="J64" s="88">
        <f t="shared" si="28"/>
        <v>0</v>
      </c>
      <c r="K64" s="88">
        <f t="shared" si="28"/>
        <v>0</v>
      </c>
      <c r="L64" s="161" t="s">
        <v>10</v>
      </c>
      <c r="M64" s="130" t="s">
        <v>266</v>
      </c>
      <c r="N64" s="143"/>
      <c r="O64" s="88"/>
      <c r="P64" s="88"/>
      <c r="Q64" s="88">
        <v>106</v>
      </c>
      <c r="R64" s="88"/>
      <c r="S64" s="88"/>
      <c r="T64" s="139"/>
      <c r="U64" s="88">
        <f t="shared" si="27"/>
        <v>106</v>
      </c>
    </row>
    <row r="65" spans="1:21" s="92" customFormat="1" ht="87" customHeight="1" outlineLevel="1">
      <c r="A65" s="87"/>
      <c r="B65" s="195"/>
      <c r="C65" s="93" t="s">
        <v>243</v>
      </c>
      <c r="D65" s="88">
        <f>E65+F65+G65+H65+I65+J65+K65</f>
        <v>49035000</v>
      </c>
      <c r="E65" s="88"/>
      <c r="F65" s="91"/>
      <c r="G65" s="91">
        <v>14655000</v>
      </c>
      <c r="H65" s="91">
        <v>34380000</v>
      </c>
      <c r="I65" s="91"/>
      <c r="J65" s="91"/>
      <c r="K65" s="91"/>
      <c r="L65" s="162"/>
      <c r="M65" s="89" t="s">
        <v>270</v>
      </c>
      <c r="N65" s="144"/>
      <c r="O65" s="88"/>
      <c r="P65" s="88"/>
      <c r="Q65" s="88">
        <v>100</v>
      </c>
      <c r="R65" s="88"/>
      <c r="S65" s="88"/>
      <c r="T65" s="139"/>
      <c r="U65" s="88">
        <f t="shared" si="27"/>
        <v>100</v>
      </c>
    </row>
    <row r="66" spans="1:21" s="92" customFormat="1" ht="34.5" customHeight="1" outlineLevel="1">
      <c r="A66" s="87"/>
      <c r="B66" s="195"/>
      <c r="C66" s="172" t="s">
        <v>241</v>
      </c>
      <c r="D66" s="164">
        <f>E66+F66+G66+H66+I66+J66+K66</f>
        <v>14304820</v>
      </c>
      <c r="E66" s="168">
        <v>1672596</v>
      </c>
      <c r="F66" s="168">
        <v>373224</v>
      </c>
      <c r="G66" s="168">
        <v>3664000</v>
      </c>
      <c r="H66" s="168">
        <v>8595000</v>
      </c>
      <c r="I66" s="168"/>
      <c r="J66" s="168"/>
      <c r="K66" s="168"/>
      <c r="L66" s="162"/>
      <c r="M66" s="97" t="s">
        <v>229</v>
      </c>
      <c r="N66" s="143"/>
      <c r="O66" s="88"/>
      <c r="P66" s="88"/>
      <c r="Q66" s="88">
        <v>0.9</v>
      </c>
      <c r="R66" s="88"/>
      <c r="S66" s="88"/>
      <c r="T66" s="139"/>
      <c r="U66" s="88">
        <f t="shared" si="27"/>
        <v>0.9</v>
      </c>
    </row>
    <row r="67" spans="1:21" s="92" customFormat="1" ht="33" customHeight="1" outlineLevel="1">
      <c r="A67" s="87"/>
      <c r="B67" s="195"/>
      <c r="C67" s="173"/>
      <c r="D67" s="165"/>
      <c r="E67" s="169"/>
      <c r="F67" s="169"/>
      <c r="G67" s="169"/>
      <c r="H67" s="169"/>
      <c r="I67" s="169"/>
      <c r="J67" s="169"/>
      <c r="K67" s="169"/>
      <c r="L67" s="162"/>
      <c r="M67" s="156" t="s">
        <v>230</v>
      </c>
      <c r="N67" s="143"/>
      <c r="O67" s="88"/>
      <c r="P67" s="88"/>
      <c r="Q67" s="157">
        <v>0.45</v>
      </c>
      <c r="R67" s="88"/>
      <c r="S67" s="88"/>
      <c r="T67" s="139"/>
      <c r="U67" s="88">
        <f t="shared" si="27"/>
        <v>0.45</v>
      </c>
    </row>
    <row r="68" spans="1:21" s="92" customFormat="1" ht="75" customHeight="1" outlineLevel="1">
      <c r="A68" s="87"/>
      <c r="B68" s="195"/>
      <c r="C68" s="173"/>
      <c r="D68" s="165"/>
      <c r="E68" s="169"/>
      <c r="F68" s="169"/>
      <c r="G68" s="169"/>
      <c r="H68" s="169"/>
      <c r="I68" s="169"/>
      <c r="J68" s="169"/>
      <c r="K68" s="169"/>
      <c r="L68" s="162"/>
      <c r="M68" s="89" t="s">
        <v>234</v>
      </c>
      <c r="N68" s="103">
        <v>1</v>
      </c>
      <c r="O68" s="103"/>
      <c r="P68" s="103"/>
      <c r="Q68" s="103"/>
      <c r="R68" s="136"/>
      <c r="S68" s="136"/>
      <c r="T68" s="136"/>
      <c r="U68" s="103">
        <v>1</v>
      </c>
    </row>
    <row r="69" spans="1:21" s="92" customFormat="1" ht="63" customHeight="1" outlineLevel="1">
      <c r="A69" s="87"/>
      <c r="B69" s="195"/>
      <c r="C69" s="173"/>
      <c r="D69" s="165"/>
      <c r="E69" s="169"/>
      <c r="F69" s="169"/>
      <c r="G69" s="169"/>
      <c r="H69" s="169"/>
      <c r="I69" s="169"/>
      <c r="J69" s="169"/>
      <c r="K69" s="169"/>
      <c r="L69" s="162"/>
      <c r="M69" s="89" t="s">
        <v>287</v>
      </c>
      <c r="N69" s="103"/>
      <c r="O69" s="103">
        <v>1</v>
      </c>
      <c r="P69" s="103"/>
      <c r="Q69" s="103"/>
      <c r="R69" s="136"/>
      <c r="S69" s="136"/>
      <c r="T69" s="136"/>
      <c r="U69" s="103">
        <v>1</v>
      </c>
    </row>
    <row r="70" spans="1:21" s="92" customFormat="1" ht="30" customHeight="1" outlineLevel="1">
      <c r="A70" s="87"/>
      <c r="B70" s="196"/>
      <c r="C70" s="174"/>
      <c r="D70" s="166"/>
      <c r="E70" s="170"/>
      <c r="F70" s="170"/>
      <c r="G70" s="170"/>
      <c r="H70" s="170"/>
      <c r="I70" s="170"/>
      <c r="J70" s="170"/>
      <c r="K70" s="170"/>
      <c r="L70" s="163"/>
      <c r="M70" s="151" t="s">
        <v>290</v>
      </c>
      <c r="N70" s="103"/>
      <c r="O70" s="103"/>
      <c r="P70" s="88">
        <v>29.89</v>
      </c>
      <c r="Q70" s="88">
        <v>100</v>
      </c>
      <c r="R70" s="139"/>
      <c r="S70" s="139"/>
      <c r="T70" s="139"/>
      <c r="U70" s="88">
        <v>100</v>
      </c>
    </row>
    <row r="71" spans="1:21" s="92" customFormat="1" ht="64.5" customHeight="1" outlineLevel="1">
      <c r="A71" s="87"/>
      <c r="B71" s="185" t="s">
        <v>258</v>
      </c>
      <c r="C71" s="93" t="s">
        <v>16</v>
      </c>
      <c r="D71" s="88">
        <f>D72+D73</f>
        <v>548322867</v>
      </c>
      <c r="E71" s="88">
        <f aca="true" t="shared" si="29" ref="E71:K71">E72+E73</f>
        <v>3357100</v>
      </c>
      <c r="F71" s="88">
        <f t="shared" si="29"/>
        <v>0</v>
      </c>
      <c r="G71" s="88">
        <f t="shared" si="29"/>
        <v>0</v>
      </c>
      <c r="H71" s="88">
        <f t="shared" si="29"/>
        <v>95818502</v>
      </c>
      <c r="I71" s="88">
        <f t="shared" si="29"/>
        <v>149715755</v>
      </c>
      <c r="J71" s="88">
        <f t="shared" si="29"/>
        <v>149715755</v>
      </c>
      <c r="K71" s="88">
        <f t="shared" si="29"/>
        <v>149715755</v>
      </c>
      <c r="L71" s="161" t="s">
        <v>10</v>
      </c>
      <c r="M71" s="130" t="s">
        <v>266</v>
      </c>
      <c r="N71" s="90"/>
      <c r="O71" s="90"/>
      <c r="P71" s="90"/>
      <c r="Q71" s="90"/>
      <c r="R71" s="98"/>
      <c r="S71" s="98"/>
      <c r="T71" s="88">
        <v>64.4</v>
      </c>
      <c r="U71" s="90">
        <f>T71</f>
        <v>64.4</v>
      </c>
    </row>
    <row r="72" spans="1:21" s="92" customFormat="1" ht="91.5" customHeight="1" outlineLevel="1">
      <c r="A72" s="87"/>
      <c r="B72" s="186"/>
      <c r="C72" s="93" t="s">
        <v>243</v>
      </c>
      <c r="D72" s="102">
        <f>E72+F72+G72+H72+I72+J72+K72</f>
        <v>409756000</v>
      </c>
      <c r="E72" s="102"/>
      <c r="F72" s="102"/>
      <c r="G72" s="102"/>
      <c r="H72" s="102">
        <v>76654000</v>
      </c>
      <c r="I72" s="102">
        <v>111034000</v>
      </c>
      <c r="J72" s="102">
        <v>111034000</v>
      </c>
      <c r="K72" s="102">
        <v>111034000</v>
      </c>
      <c r="L72" s="162"/>
      <c r="M72" s="89" t="s">
        <v>288</v>
      </c>
      <c r="N72" s="96"/>
      <c r="O72" s="96"/>
      <c r="P72" s="96"/>
      <c r="Q72" s="96"/>
      <c r="R72" s="106"/>
      <c r="S72" s="106"/>
      <c r="T72" s="150">
        <v>78.9</v>
      </c>
      <c r="U72" s="90">
        <f>T72</f>
        <v>78.9</v>
      </c>
    </row>
    <row r="73" spans="1:21" s="92" customFormat="1" ht="31.5" customHeight="1" outlineLevel="1">
      <c r="A73" s="87"/>
      <c r="B73" s="186"/>
      <c r="C73" s="172" t="s">
        <v>241</v>
      </c>
      <c r="D73" s="164">
        <f>E73+F73+G73+H73+I73+J73+K73</f>
        <v>138566867</v>
      </c>
      <c r="E73" s="164">
        <v>3357100</v>
      </c>
      <c r="F73" s="164"/>
      <c r="G73" s="164"/>
      <c r="H73" s="164">
        <v>19164502</v>
      </c>
      <c r="I73" s="164">
        <v>38681755</v>
      </c>
      <c r="J73" s="164">
        <v>38681755</v>
      </c>
      <c r="K73" s="164">
        <v>38681755</v>
      </c>
      <c r="L73" s="162"/>
      <c r="M73" s="97" t="s">
        <v>229</v>
      </c>
      <c r="N73" s="90"/>
      <c r="O73" s="90"/>
      <c r="P73" s="90"/>
      <c r="Q73" s="90"/>
      <c r="R73" s="87"/>
      <c r="S73" s="87"/>
      <c r="T73" s="88">
        <v>5.5</v>
      </c>
      <c r="U73" s="90">
        <f>T73</f>
        <v>5.5</v>
      </c>
    </row>
    <row r="74" spans="1:21" s="92" customFormat="1" ht="48" customHeight="1" outlineLevel="1">
      <c r="A74" s="87"/>
      <c r="B74" s="186"/>
      <c r="C74" s="173"/>
      <c r="D74" s="165"/>
      <c r="E74" s="165"/>
      <c r="F74" s="165"/>
      <c r="G74" s="165"/>
      <c r="H74" s="165"/>
      <c r="I74" s="165"/>
      <c r="J74" s="165"/>
      <c r="K74" s="165"/>
      <c r="L74" s="162"/>
      <c r="M74" s="89" t="s">
        <v>289</v>
      </c>
      <c r="N74" s="96"/>
      <c r="O74" s="96"/>
      <c r="P74" s="96"/>
      <c r="Q74" s="96"/>
      <c r="R74" s="106"/>
      <c r="S74" s="106"/>
      <c r="T74" s="150">
        <v>4.5</v>
      </c>
      <c r="U74" s="90">
        <f>T74</f>
        <v>4.5</v>
      </c>
    </row>
    <row r="75" spans="1:21" s="92" customFormat="1" ht="49.5" customHeight="1" outlineLevel="1">
      <c r="A75" s="87"/>
      <c r="B75" s="186"/>
      <c r="C75" s="173"/>
      <c r="D75" s="165"/>
      <c r="E75" s="165"/>
      <c r="F75" s="165"/>
      <c r="G75" s="165"/>
      <c r="H75" s="165"/>
      <c r="I75" s="165"/>
      <c r="J75" s="165"/>
      <c r="K75" s="165"/>
      <c r="L75" s="162"/>
      <c r="M75" s="89" t="s">
        <v>231</v>
      </c>
      <c r="N75" s="96"/>
      <c r="O75" s="96"/>
      <c r="P75" s="96"/>
      <c r="Q75" s="96"/>
      <c r="R75" s="106"/>
      <c r="S75" s="106"/>
      <c r="T75" s="150">
        <v>2.2</v>
      </c>
      <c r="U75" s="90">
        <f>T75</f>
        <v>2.2</v>
      </c>
    </row>
    <row r="76" spans="1:21" s="92" customFormat="1" ht="72" customHeight="1" outlineLevel="1">
      <c r="A76" s="87"/>
      <c r="B76" s="186"/>
      <c r="C76" s="173"/>
      <c r="D76" s="165"/>
      <c r="E76" s="165"/>
      <c r="F76" s="165"/>
      <c r="G76" s="165"/>
      <c r="H76" s="165"/>
      <c r="I76" s="165"/>
      <c r="J76" s="165"/>
      <c r="K76" s="165"/>
      <c r="L76" s="162"/>
      <c r="M76" s="89" t="s">
        <v>234</v>
      </c>
      <c r="N76" s="95">
        <v>1</v>
      </c>
      <c r="O76" s="95"/>
      <c r="P76" s="95"/>
      <c r="Q76" s="95"/>
      <c r="R76" s="148"/>
      <c r="S76" s="148"/>
      <c r="T76" s="105"/>
      <c r="U76" s="87">
        <v>1</v>
      </c>
    </row>
    <row r="77" spans="1:21" s="92" customFormat="1" ht="28.5" customHeight="1" outlineLevel="1">
      <c r="A77" s="87"/>
      <c r="B77" s="187"/>
      <c r="C77" s="174"/>
      <c r="D77" s="166"/>
      <c r="E77" s="166"/>
      <c r="F77" s="166"/>
      <c r="G77" s="166"/>
      <c r="H77" s="166"/>
      <c r="I77" s="166"/>
      <c r="J77" s="166"/>
      <c r="K77" s="166"/>
      <c r="L77" s="163"/>
      <c r="M77" s="151" t="s">
        <v>290</v>
      </c>
      <c r="N77" s="95"/>
      <c r="O77" s="95"/>
      <c r="P77" s="95"/>
      <c r="Q77" s="96">
        <v>17.6</v>
      </c>
      <c r="R77" s="99">
        <v>45.05</v>
      </c>
      <c r="S77" s="99">
        <v>72.53</v>
      </c>
      <c r="T77" s="155">
        <v>100</v>
      </c>
      <c r="U77" s="90">
        <v>100</v>
      </c>
    </row>
    <row r="78" spans="1:21" s="92" customFormat="1" ht="64.5" customHeight="1" outlineLevel="1">
      <c r="A78" s="87"/>
      <c r="B78" s="197" t="s">
        <v>259</v>
      </c>
      <c r="C78" s="93" t="s">
        <v>16</v>
      </c>
      <c r="D78" s="88">
        <f>D79+D80</f>
        <v>304710451</v>
      </c>
      <c r="E78" s="88">
        <f aca="true" t="shared" si="30" ref="E78:K78">E79+E80</f>
        <v>6262766</v>
      </c>
      <c r="F78" s="88">
        <f t="shared" si="30"/>
        <v>550765</v>
      </c>
      <c r="G78" s="88">
        <f t="shared" si="30"/>
        <v>0</v>
      </c>
      <c r="H78" s="88">
        <f t="shared" si="30"/>
        <v>88788722</v>
      </c>
      <c r="I78" s="88">
        <f t="shared" si="30"/>
        <v>130795415</v>
      </c>
      <c r="J78" s="88">
        <f t="shared" si="30"/>
        <v>78312783</v>
      </c>
      <c r="K78" s="88">
        <f t="shared" si="30"/>
        <v>0</v>
      </c>
      <c r="L78" s="161" t="s">
        <v>10</v>
      </c>
      <c r="M78" s="130" t="s">
        <v>266</v>
      </c>
      <c r="N78" s="90"/>
      <c r="O78" s="90"/>
      <c r="P78" s="90"/>
      <c r="Q78" s="90"/>
      <c r="R78" s="90"/>
      <c r="S78" s="90"/>
      <c r="T78" s="90">
        <v>110</v>
      </c>
      <c r="U78" s="90">
        <f>T78</f>
        <v>110</v>
      </c>
    </row>
    <row r="79" spans="1:21" s="92" customFormat="1" ht="85.5" customHeight="1" outlineLevel="1">
      <c r="A79" s="87"/>
      <c r="B79" s="198"/>
      <c r="C79" s="93" t="s">
        <v>243</v>
      </c>
      <c r="D79" s="88">
        <f>E79+F79+G79+H79+I79+J79+K79</f>
        <v>0</v>
      </c>
      <c r="E79" s="88"/>
      <c r="F79" s="88"/>
      <c r="G79" s="88"/>
      <c r="H79" s="88"/>
      <c r="I79" s="88"/>
      <c r="J79" s="88"/>
      <c r="K79" s="88"/>
      <c r="L79" s="162"/>
      <c r="M79" s="89" t="s">
        <v>273</v>
      </c>
      <c r="N79" s="90"/>
      <c r="O79" s="90"/>
      <c r="P79" s="90"/>
      <c r="Q79" s="90"/>
      <c r="R79" s="90"/>
      <c r="S79" s="90">
        <v>8.9</v>
      </c>
      <c r="T79" s="90"/>
      <c r="U79" s="90">
        <f>S79</f>
        <v>8.9</v>
      </c>
    </row>
    <row r="80" spans="1:21" s="92" customFormat="1" ht="34.5" customHeight="1" outlineLevel="1">
      <c r="A80" s="87"/>
      <c r="B80" s="198"/>
      <c r="C80" s="172" t="s">
        <v>241</v>
      </c>
      <c r="D80" s="164">
        <f>E80+F80+G80+H80+I80+J80+K80</f>
        <v>304710451</v>
      </c>
      <c r="E80" s="164">
        <v>6262766</v>
      </c>
      <c r="F80" s="164">
        <v>550765</v>
      </c>
      <c r="G80" s="164"/>
      <c r="H80" s="164">
        <v>88788722</v>
      </c>
      <c r="I80" s="164">
        <v>130795415</v>
      </c>
      <c r="J80" s="164">
        <f>79154476-841693</f>
        <v>78312783</v>
      </c>
      <c r="K80" s="164"/>
      <c r="L80" s="162"/>
      <c r="M80" s="97" t="s">
        <v>229</v>
      </c>
      <c r="N80" s="90"/>
      <c r="O80" s="90"/>
      <c r="P80" s="90"/>
      <c r="Q80" s="90"/>
      <c r="R80" s="90"/>
      <c r="S80" s="90">
        <v>2.8</v>
      </c>
      <c r="T80" s="90"/>
      <c r="U80" s="90">
        <f>S80</f>
        <v>2.8</v>
      </c>
    </row>
    <row r="81" spans="1:21" s="92" customFormat="1" ht="25.5" customHeight="1" outlineLevel="1">
      <c r="A81" s="87"/>
      <c r="B81" s="198"/>
      <c r="C81" s="173"/>
      <c r="D81" s="165"/>
      <c r="E81" s="165"/>
      <c r="F81" s="165"/>
      <c r="G81" s="165"/>
      <c r="H81" s="165"/>
      <c r="I81" s="165"/>
      <c r="J81" s="165"/>
      <c r="K81" s="165"/>
      <c r="L81" s="162"/>
      <c r="M81" s="97" t="s">
        <v>232</v>
      </c>
      <c r="N81" s="90"/>
      <c r="O81" s="90"/>
      <c r="P81" s="90"/>
      <c r="Q81" s="90"/>
      <c r="R81" s="90"/>
      <c r="S81" s="90">
        <v>2.4</v>
      </c>
      <c r="T81" s="90"/>
      <c r="U81" s="90">
        <f>S81</f>
        <v>2.4</v>
      </c>
    </row>
    <row r="82" spans="1:21" s="92" customFormat="1" ht="64.5" customHeight="1" outlineLevel="1">
      <c r="A82" s="87"/>
      <c r="B82" s="198"/>
      <c r="C82" s="173"/>
      <c r="D82" s="165"/>
      <c r="E82" s="165"/>
      <c r="F82" s="165"/>
      <c r="G82" s="165"/>
      <c r="H82" s="165"/>
      <c r="I82" s="165"/>
      <c r="J82" s="165"/>
      <c r="K82" s="165"/>
      <c r="L82" s="162"/>
      <c r="M82" s="89" t="s">
        <v>234</v>
      </c>
      <c r="N82" s="95">
        <v>1</v>
      </c>
      <c r="O82" s="145"/>
      <c r="P82" s="145"/>
      <c r="Q82" s="145"/>
      <c r="R82" s="145"/>
      <c r="S82" s="145"/>
      <c r="T82" s="147"/>
      <c r="U82" s="87">
        <f>N82</f>
        <v>1</v>
      </c>
    </row>
    <row r="83" spans="1:21" s="92" customFormat="1" ht="64.5" customHeight="1" outlineLevel="1">
      <c r="A83" s="87"/>
      <c r="B83" s="198"/>
      <c r="C83" s="173"/>
      <c r="D83" s="165"/>
      <c r="E83" s="165"/>
      <c r="F83" s="165"/>
      <c r="G83" s="165"/>
      <c r="H83" s="165"/>
      <c r="I83" s="165"/>
      <c r="J83" s="165"/>
      <c r="K83" s="165"/>
      <c r="L83" s="162"/>
      <c r="M83" s="89" t="s">
        <v>287</v>
      </c>
      <c r="N83" s="90"/>
      <c r="O83" s="87">
        <v>1</v>
      </c>
      <c r="P83" s="87"/>
      <c r="Q83" s="87"/>
      <c r="R83" s="87"/>
      <c r="S83" s="87"/>
      <c r="T83" s="87"/>
      <c r="U83" s="87">
        <v>1</v>
      </c>
    </row>
    <row r="84" spans="1:21" s="92" customFormat="1" ht="34.5" customHeight="1" outlineLevel="1">
      <c r="A84" s="87"/>
      <c r="B84" s="199"/>
      <c r="C84" s="174"/>
      <c r="D84" s="166"/>
      <c r="E84" s="166"/>
      <c r="F84" s="166"/>
      <c r="G84" s="166"/>
      <c r="H84" s="166"/>
      <c r="I84" s="166"/>
      <c r="J84" s="166"/>
      <c r="K84" s="166"/>
      <c r="L84" s="163"/>
      <c r="M84" s="151" t="s">
        <v>290</v>
      </c>
      <c r="N84" s="152"/>
      <c r="O84" s="145"/>
      <c r="P84" s="145"/>
      <c r="Q84" s="152">
        <v>29.8</v>
      </c>
      <c r="R84" s="152">
        <v>73.7</v>
      </c>
      <c r="S84" s="152">
        <v>100</v>
      </c>
      <c r="T84" s="152"/>
      <c r="U84" s="152">
        <v>100</v>
      </c>
    </row>
    <row r="85" spans="1:25" s="154" customFormat="1" ht="42" customHeight="1" outlineLevel="1">
      <c r="A85" s="153"/>
      <c r="B85" s="185" t="s">
        <v>260</v>
      </c>
      <c r="C85" s="93" t="s">
        <v>16</v>
      </c>
      <c r="D85" s="88">
        <f>D86+D87</f>
        <v>183278047</v>
      </c>
      <c r="E85" s="88">
        <f aca="true" t="shared" si="31" ref="E85:K85">E86+E87</f>
        <v>0</v>
      </c>
      <c r="F85" s="88">
        <f t="shared" si="31"/>
        <v>0</v>
      </c>
      <c r="G85" s="88">
        <f t="shared" si="31"/>
        <v>0</v>
      </c>
      <c r="H85" s="88">
        <f t="shared" si="31"/>
        <v>0</v>
      </c>
      <c r="I85" s="88">
        <f t="shared" si="31"/>
        <v>0</v>
      </c>
      <c r="J85" s="88">
        <f t="shared" si="31"/>
        <v>52482632</v>
      </c>
      <c r="K85" s="88">
        <f t="shared" si="31"/>
        <v>130795415</v>
      </c>
      <c r="L85" s="161" t="s">
        <v>10</v>
      </c>
      <c r="M85" s="200" t="s">
        <v>290</v>
      </c>
      <c r="N85" s="158"/>
      <c r="O85" s="158"/>
      <c r="P85" s="158"/>
      <c r="Q85" s="158"/>
      <c r="R85" s="158"/>
      <c r="S85" s="158">
        <f>(J87/545018730)*100</f>
        <v>9.629509796846799</v>
      </c>
      <c r="T85" s="158">
        <v>33.63</v>
      </c>
      <c r="U85" s="158">
        <f>T85</f>
        <v>33.63</v>
      </c>
      <c r="V85" s="92"/>
      <c r="W85" s="92"/>
      <c r="X85" s="92"/>
      <c r="Y85" s="92"/>
    </row>
    <row r="86" spans="1:25" s="154" customFormat="1" ht="91.5" customHeight="1" outlineLevel="1">
      <c r="A86" s="153"/>
      <c r="B86" s="186"/>
      <c r="C86" s="93" t="s">
        <v>243</v>
      </c>
      <c r="D86" s="88">
        <f>E86+F86+G86+H86+I86+J86+K86</f>
        <v>0</v>
      </c>
      <c r="E86" s="88"/>
      <c r="F86" s="88"/>
      <c r="G86" s="88"/>
      <c r="H86" s="88"/>
      <c r="I86" s="88"/>
      <c r="J86" s="88"/>
      <c r="K86" s="88"/>
      <c r="L86" s="162"/>
      <c r="M86" s="201"/>
      <c r="N86" s="159"/>
      <c r="O86" s="159"/>
      <c r="P86" s="159"/>
      <c r="Q86" s="159"/>
      <c r="R86" s="159"/>
      <c r="S86" s="159"/>
      <c r="T86" s="159"/>
      <c r="U86" s="159"/>
      <c r="V86" s="92"/>
      <c r="W86" s="92"/>
      <c r="X86" s="92"/>
      <c r="Y86" s="92"/>
    </row>
    <row r="87" spans="1:25" s="154" customFormat="1" ht="51" customHeight="1" outlineLevel="1">
      <c r="A87" s="153"/>
      <c r="B87" s="186"/>
      <c r="C87" s="149" t="s">
        <v>241</v>
      </c>
      <c r="D87" s="133">
        <f>E87+F87+G87+H87+I87+J87+K87</f>
        <v>183278047</v>
      </c>
      <c r="E87" s="133"/>
      <c r="F87" s="133"/>
      <c r="G87" s="133"/>
      <c r="H87" s="133"/>
      <c r="I87" s="133"/>
      <c r="J87" s="133">
        <f>51640939+841693</f>
        <v>52482632</v>
      </c>
      <c r="K87" s="133">
        <f>56521118+74274297</f>
        <v>130795415</v>
      </c>
      <c r="L87" s="162"/>
      <c r="M87" s="202"/>
      <c r="N87" s="160"/>
      <c r="O87" s="160"/>
      <c r="P87" s="160"/>
      <c r="Q87" s="160"/>
      <c r="R87" s="160"/>
      <c r="S87" s="160"/>
      <c r="T87" s="160"/>
      <c r="U87" s="160"/>
      <c r="V87" s="92"/>
      <c r="W87" s="92"/>
      <c r="X87" s="92"/>
      <c r="Y87" s="92"/>
    </row>
    <row r="88" spans="1:21" s="92" customFormat="1" ht="25.5" customHeight="1" outlineLevel="1">
      <c r="A88" s="87"/>
      <c r="B88" s="197" t="s">
        <v>268</v>
      </c>
      <c r="C88" s="93" t="s">
        <v>16</v>
      </c>
      <c r="D88" s="88">
        <f>D89+D90</f>
        <v>9380853</v>
      </c>
      <c r="E88" s="88">
        <f aca="true" t="shared" si="32" ref="E88:K88">E89+E90</f>
        <v>8773895</v>
      </c>
      <c r="F88" s="88">
        <f t="shared" si="32"/>
        <v>606958</v>
      </c>
      <c r="G88" s="88">
        <f t="shared" si="32"/>
        <v>0</v>
      </c>
      <c r="H88" s="88">
        <f t="shared" si="32"/>
        <v>0</v>
      </c>
      <c r="I88" s="88">
        <f t="shared" si="32"/>
        <v>0</v>
      </c>
      <c r="J88" s="88">
        <f t="shared" si="32"/>
        <v>0</v>
      </c>
      <c r="K88" s="88">
        <f t="shared" si="32"/>
        <v>0</v>
      </c>
      <c r="L88" s="209" t="s">
        <v>10</v>
      </c>
      <c r="M88" s="175" t="s">
        <v>234</v>
      </c>
      <c r="N88" s="167">
        <v>1</v>
      </c>
      <c r="O88" s="167"/>
      <c r="P88" s="167"/>
      <c r="Q88" s="167"/>
      <c r="R88" s="167"/>
      <c r="S88" s="167"/>
      <c r="T88" s="167"/>
      <c r="U88" s="167">
        <v>1</v>
      </c>
    </row>
    <row r="89" spans="1:21" s="92" customFormat="1" ht="82.5" customHeight="1" outlineLevel="1">
      <c r="A89" s="87"/>
      <c r="B89" s="198"/>
      <c r="C89" s="93" t="s">
        <v>243</v>
      </c>
      <c r="D89" s="88">
        <f>E89+F89+G89+H89+I89+J89+K89</f>
        <v>0</v>
      </c>
      <c r="E89" s="88"/>
      <c r="F89" s="88"/>
      <c r="G89" s="88"/>
      <c r="H89" s="88"/>
      <c r="I89" s="88"/>
      <c r="J89" s="88"/>
      <c r="K89" s="88"/>
      <c r="L89" s="209"/>
      <c r="M89" s="175"/>
      <c r="N89" s="167"/>
      <c r="O89" s="167"/>
      <c r="P89" s="167"/>
      <c r="Q89" s="167"/>
      <c r="R89" s="167"/>
      <c r="S89" s="167"/>
      <c r="T89" s="167"/>
      <c r="U89" s="167"/>
    </row>
    <row r="90" spans="1:21" s="92" customFormat="1" ht="36" customHeight="1" outlineLevel="1">
      <c r="A90" s="87"/>
      <c r="B90" s="198"/>
      <c r="C90" s="172" t="s">
        <v>241</v>
      </c>
      <c r="D90" s="164">
        <f>E90+F90+G90+H90+I90+J90+K90</f>
        <v>9380853</v>
      </c>
      <c r="E90" s="164">
        <v>8773895</v>
      </c>
      <c r="F90" s="164">
        <v>606958</v>
      </c>
      <c r="G90" s="164"/>
      <c r="H90" s="164"/>
      <c r="I90" s="164"/>
      <c r="J90" s="164"/>
      <c r="K90" s="164"/>
      <c r="L90" s="209"/>
      <c r="M90" s="175"/>
      <c r="N90" s="167"/>
      <c r="O90" s="167"/>
      <c r="P90" s="167"/>
      <c r="Q90" s="167"/>
      <c r="R90" s="167"/>
      <c r="S90" s="167"/>
      <c r="T90" s="167"/>
      <c r="U90" s="167"/>
    </row>
    <row r="91" spans="1:21" s="92" customFormat="1" ht="9" customHeight="1" outlineLevel="1">
      <c r="A91" s="87"/>
      <c r="B91" s="198"/>
      <c r="C91" s="173"/>
      <c r="D91" s="165"/>
      <c r="E91" s="165"/>
      <c r="F91" s="165"/>
      <c r="G91" s="165"/>
      <c r="H91" s="165"/>
      <c r="I91" s="165"/>
      <c r="J91" s="165"/>
      <c r="K91" s="165"/>
      <c r="L91" s="209"/>
      <c r="M91" s="175"/>
      <c r="N91" s="167"/>
      <c r="O91" s="167"/>
      <c r="P91" s="167"/>
      <c r="Q91" s="167"/>
      <c r="R91" s="167"/>
      <c r="S91" s="167"/>
      <c r="T91" s="167"/>
      <c r="U91" s="167"/>
    </row>
    <row r="92" spans="1:21" s="92" customFormat="1" ht="52.5" customHeight="1" outlineLevel="1">
      <c r="A92" s="87"/>
      <c r="B92" s="199"/>
      <c r="C92" s="174"/>
      <c r="D92" s="166"/>
      <c r="E92" s="166"/>
      <c r="F92" s="166"/>
      <c r="G92" s="166"/>
      <c r="H92" s="166"/>
      <c r="I92" s="166"/>
      <c r="J92" s="166"/>
      <c r="K92" s="166"/>
      <c r="L92" s="209"/>
      <c r="M92" s="104" t="s">
        <v>287</v>
      </c>
      <c r="N92" s="146"/>
      <c r="O92" s="87">
        <v>1</v>
      </c>
      <c r="P92" s="87"/>
      <c r="Q92" s="87"/>
      <c r="R92" s="87"/>
      <c r="S92" s="87"/>
      <c r="T92" s="87"/>
      <c r="U92" s="87">
        <v>1</v>
      </c>
    </row>
    <row r="93" spans="1:21" s="92" customFormat="1" ht="25.5" customHeight="1" hidden="1" outlineLevel="1">
      <c r="A93" s="87"/>
      <c r="B93" s="185" t="s">
        <v>269</v>
      </c>
      <c r="C93" s="93" t="s">
        <v>16</v>
      </c>
      <c r="D93" s="88">
        <f>D94+D95</f>
        <v>0</v>
      </c>
      <c r="E93" s="88">
        <f aca="true" t="shared" si="33" ref="E93:K93">E94+E95</f>
        <v>0</v>
      </c>
      <c r="F93" s="88">
        <f t="shared" si="33"/>
        <v>0</v>
      </c>
      <c r="G93" s="88">
        <f t="shared" si="33"/>
        <v>0</v>
      </c>
      <c r="H93" s="88">
        <f t="shared" si="33"/>
        <v>0</v>
      </c>
      <c r="I93" s="88">
        <f t="shared" si="33"/>
        <v>0</v>
      </c>
      <c r="J93" s="88">
        <f t="shared" si="33"/>
        <v>0</v>
      </c>
      <c r="K93" s="88">
        <f t="shared" si="33"/>
        <v>0</v>
      </c>
      <c r="L93" s="161" t="s">
        <v>10</v>
      </c>
      <c r="M93" s="179" t="s">
        <v>261</v>
      </c>
      <c r="N93" s="158"/>
      <c r="O93" s="176"/>
      <c r="P93" s="158"/>
      <c r="Q93" s="158"/>
      <c r="R93" s="158"/>
      <c r="S93" s="158"/>
      <c r="T93" s="158"/>
      <c r="U93" s="161"/>
    </row>
    <row r="94" spans="1:21" s="92" customFormat="1" ht="81" customHeight="1" hidden="1" outlineLevel="1">
      <c r="A94" s="87"/>
      <c r="B94" s="186"/>
      <c r="C94" s="93" t="s">
        <v>243</v>
      </c>
      <c r="D94" s="88">
        <f>E94+F94+G94+H94+I94+J94+K94</f>
        <v>0</v>
      </c>
      <c r="E94" s="88"/>
      <c r="F94" s="88"/>
      <c r="G94" s="88"/>
      <c r="H94" s="88"/>
      <c r="I94" s="88"/>
      <c r="J94" s="88"/>
      <c r="K94" s="88"/>
      <c r="L94" s="162"/>
      <c r="M94" s="180"/>
      <c r="N94" s="159"/>
      <c r="O94" s="177"/>
      <c r="P94" s="159"/>
      <c r="Q94" s="159"/>
      <c r="R94" s="159"/>
      <c r="S94" s="159"/>
      <c r="T94" s="159"/>
      <c r="U94" s="162"/>
    </row>
    <row r="95" spans="1:21" s="92" customFormat="1" ht="46.5" customHeight="1" hidden="1" outlineLevel="1">
      <c r="A95" s="87"/>
      <c r="B95" s="186"/>
      <c r="C95" s="172" t="s">
        <v>241</v>
      </c>
      <c r="D95" s="164">
        <f>E95+F95+G95+H95+I95+J95+K95</f>
        <v>0</v>
      </c>
      <c r="E95" s="164"/>
      <c r="F95" s="164"/>
      <c r="G95" s="164"/>
      <c r="H95" s="164"/>
      <c r="I95" s="164"/>
      <c r="J95" s="164"/>
      <c r="K95" s="164"/>
      <c r="L95" s="162"/>
      <c r="M95" s="180"/>
      <c r="N95" s="159"/>
      <c r="O95" s="177"/>
      <c r="P95" s="159"/>
      <c r="Q95" s="159"/>
      <c r="R95" s="159"/>
      <c r="S95" s="159"/>
      <c r="T95" s="159"/>
      <c r="U95" s="162"/>
    </row>
    <row r="96" spans="1:21" s="92" customFormat="1" ht="39" customHeight="1" hidden="1" outlineLevel="1">
      <c r="A96" s="87"/>
      <c r="B96" s="186"/>
      <c r="C96" s="173"/>
      <c r="D96" s="165"/>
      <c r="E96" s="165"/>
      <c r="F96" s="165"/>
      <c r="G96" s="165"/>
      <c r="H96" s="165"/>
      <c r="I96" s="165"/>
      <c r="J96" s="165"/>
      <c r="K96" s="165"/>
      <c r="L96" s="162"/>
      <c r="M96" s="180"/>
      <c r="N96" s="159"/>
      <c r="O96" s="177"/>
      <c r="P96" s="159"/>
      <c r="Q96" s="159"/>
      <c r="R96" s="159"/>
      <c r="S96" s="159"/>
      <c r="T96" s="159"/>
      <c r="U96" s="162"/>
    </row>
    <row r="97" spans="1:21" s="92" customFormat="1" ht="46.5" customHeight="1" hidden="1" outlineLevel="1">
      <c r="A97" s="87"/>
      <c r="B97" s="186"/>
      <c r="C97" s="173"/>
      <c r="D97" s="165"/>
      <c r="E97" s="165"/>
      <c r="F97" s="165"/>
      <c r="G97" s="165"/>
      <c r="H97" s="165"/>
      <c r="I97" s="165"/>
      <c r="J97" s="165"/>
      <c r="K97" s="165"/>
      <c r="L97" s="162"/>
      <c r="M97" s="180"/>
      <c r="N97" s="159"/>
      <c r="O97" s="177"/>
      <c r="P97" s="159"/>
      <c r="Q97" s="159"/>
      <c r="R97" s="159"/>
      <c r="S97" s="159"/>
      <c r="T97" s="159"/>
      <c r="U97" s="162"/>
    </row>
    <row r="98" spans="1:21" s="92" customFormat="1" ht="52.5" customHeight="1" hidden="1" outlineLevel="1">
      <c r="A98" s="87"/>
      <c r="B98" s="187"/>
      <c r="C98" s="174"/>
      <c r="D98" s="166"/>
      <c r="E98" s="166"/>
      <c r="F98" s="166"/>
      <c r="G98" s="166"/>
      <c r="H98" s="166"/>
      <c r="I98" s="166"/>
      <c r="J98" s="166"/>
      <c r="K98" s="166"/>
      <c r="L98" s="163"/>
      <c r="M98" s="181"/>
      <c r="N98" s="160"/>
      <c r="O98" s="178"/>
      <c r="P98" s="160"/>
      <c r="Q98" s="160"/>
      <c r="R98" s="160"/>
      <c r="S98" s="160"/>
      <c r="T98" s="160"/>
      <c r="U98" s="163"/>
    </row>
    <row r="99" spans="1:24" ht="18.75" collapsed="1">
      <c r="A99" s="134"/>
      <c r="B99" s="224" t="s">
        <v>235</v>
      </c>
      <c r="C99" s="93" t="s">
        <v>16</v>
      </c>
      <c r="D99" s="118">
        <f aca="true" t="shared" si="34" ref="D99:K99">D19</f>
        <v>1614587236</v>
      </c>
      <c r="E99" s="118">
        <f t="shared" si="34"/>
        <v>194102768</v>
      </c>
      <c r="F99" s="118">
        <f t="shared" si="34"/>
        <v>125663040</v>
      </c>
      <c r="G99" s="118">
        <f t="shared" si="34"/>
        <v>172776748</v>
      </c>
      <c r="H99" s="118">
        <f t="shared" si="34"/>
        <v>280511170</v>
      </c>
      <c r="I99" s="118">
        <f t="shared" si="34"/>
        <v>280511170</v>
      </c>
      <c r="J99" s="118">
        <f t="shared" si="34"/>
        <v>280511170</v>
      </c>
      <c r="K99" s="118">
        <f t="shared" si="34"/>
        <v>280511170</v>
      </c>
      <c r="L99" s="107" t="s">
        <v>224</v>
      </c>
      <c r="M99" s="107" t="s">
        <v>224</v>
      </c>
      <c r="N99" s="107" t="s">
        <v>224</v>
      </c>
      <c r="O99" s="107" t="s">
        <v>224</v>
      </c>
      <c r="P99" s="107" t="s">
        <v>224</v>
      </c>
      <c r="Q99" s="107" t="s">
        <v>224</v>
      </c>
      <c r="R99" s="107" t="s">
        <v>224</v>
      </c>
      <c r="S99" s="107" t="s">
        <v>224</v>
      </c>
      <c r="T99" s="135" t="s">
        <v>224</v>
      </c>
      <c r="U99" s="103" t="s">
        <v>224</v>
      </c>
      <c r="V99" s="1"/>
      <c r="W99" s="1"/>
      <c r="X99" s="1"/>
    </row>
    <row r="100" spans="1:24" ht="75">
      <c r="A100" s="134"/>
      <c r="B100" s="225"/>
      <c r="C100" s="93" t="s">
        <v>243</v>
      </c>
      <c r="D100" s="118">
        <f aca="true" t="shared" si="35" ref="D100:K100">D24</f>
        <v>799994000</v>
      </c>
      <c r="E100" s="118">
        <f t="shared" si="35"/>
        <v>133790000</v>
      </c>
      <c r="F100" s="118">
        <f t="shared" si="35"/>
        <v>111034000</v>
      </c>
      <c r="G100" s="118">
        <f t="shared" si="35"/>
        <v>111034000</v>
      </c>
      <c r="H100" s="118">
        <f t="shared" si="35"/>
        <v>111034000</v>
      </c>
      <c r="I100" s="118">
        <f t="shared" si="35"/>
        <v>111034000</v>
      </c>
      <c r="J100" s="118">
        <f t="shared" si="35"/>
        <v>111034000</v>
      </c>
      <c r="K100" s="118">
        <f t="shared" si="35"/>
        <v>111034000</v>
      </c>
      <c r="L100" s="107" t="s">
        <v>224</v>
      </c>
      <c r="M100" s="107" t="s">
        <v>224</v>
      </c>
      <c r="N100" s="107" t="s">
        <v>224</v>
      </c>
      <c r="O100" s="107" t="s">
        <v>224</v>
      </c>
      <c r="P100" s="107" t="s">
        <v>224</v>
      </c>
      <c r="Q100" s="107" t="s">
        <v>224</v>
      </c>
      <c r="R100" s="107" t="s">
        <v>224</v>
      </c>
      <c r="S100" s="107" t="s">
        <v>224</v>
      </c>
      <c r="T100" s="135" t="s">
        <v>224</v>
      </c>
      <c r="U100" s="103" t="s">
        <v>224</v>
      </c>
      <c r="V100" s="1"/>
      <c r="W100" s="1"/>
      <c r="X100" s="1"/>
    </row>
    <row r="101" spans="1:24" ht="37.5">
      <c r="A101" s="134"/>
      <c r="B101" s="226"/>
      <c r="C101" s="93" t="s">
        <v>241</v>
      </c>
      <c r="D101" s="118">
        <f aca="true" t="shared" si="36" ref="D101:K101">D29</f>
        <v>814593236</v>
      </c>
      <c r="E101" s="118">
        <f t="shared" si="36"/>
        <v>60312768</v>
      </c>
      <c r="F101" s="118">
        <f t="shared" si="36"/>
        <v>14629040</v>
      </c>
      <c r="G101" s="118">
        <f t="shared" si="36"/>
        <v>61742748</v>
      </c>
      <c r="H101" s="118">
        <f t="shared" si="36"/>
        <v>169477170</v>
      </c>
      <c r="I101" s="118">
        <f t="shared" si="36"/>
        <v>169477170</v>
      </c>
      <c r="J101" s="118">
        <f t="shared" si="36"/>
        <v>169477170</v>
      </c>
      <c r="K101" s="118">
        <f t="shared" si="36"/>
        <v>169477170</v>
      </c>
      <c r="L101" s="107" t="s">
        <v>224</v>
      </c>
      <c r="M101" s="107" t="s">
        <v>224</v>
      </c>
      <c r="N101" s="107" t="s">
        <v>224</v>
      </c>
      <c r="O101" s="107" t="s">
        <v>224</v>
      </c>
      <c r="P101" s="107" t="s">
        <v>224</v>
      </c>
      <c r="Q101" s="107" t="s">
        <v>224</v>
      </c>
      <c r="R101" s="107" t="s">
        <v>224</v>
      </c>
      <c r="S101" s="107" t="s">
        <v>224</v>
      </c>
      <c r="T101" s="135" t="s">
        <v>224</v>
      </c>
      <c r="U101" s="103" t="s">
        <v>224</v>
      </c>
      <c r="V101" s="1"/>
      <c r="W101" s="1"/>
      <c r="X101" s="1"/>
    </row>
    <row r="102" spans="1:24" ht="18.75">
      <c r="A102" s="134"/>
      <c r="B102" s="200" t="s">
        <v>223</v>
      </c>
      <c r="C102" s="108" t="s">
        <v>16</v>
      </c>
      <c r="D102" s="88">
        <f>D103+D104</f>
        <v>1614587236</v>
      </c>
      <c r="E102" s="88">
        <f aca="true" t="shared" si="37" ref="E102:K102">E103+E104</f>
        <v>194102768</v>
      </c>
      <c r="F102" s="88">
        <f t="shared" si="37"/>
        <v>125663040</v>
      </c>
      <c r="G102" s="88">
        <f t="shared" si="37"/>
        <v>172776748</v>
      </c>
      <c r="H102" s="88">
        <f t="shared" si="37"/>
        <v>280511170</v>
      </c>
      <c r="I102" s="88">
        <f t="shared" si="37"/>
        <v>280511170</v>
      </c>
      <c r="J102" s="88">
        <f t="shared" si="37"/>
        <v>280511170</v>
      </c>
      <c r="K102" s="88">
        <f t="shared" si="37"/>
        <v>280511170</v>
      </c>
      <c r="L102" s="107" t="s">
        <v>224</v>
      </c>
      <c r="M102" s="107" t="s">
        <v>224</v>
      </c>
      <c r="N102" s="107" t="s">
        <v>224</v>
      </c>
      <c r="O102" s="107" t="s">
        <v>224</v>
      </c>
      <c r="P102" s="107" t="s">
        <v>224</v>
      </c>
      <c r="Q102" s="107" t="s">
        <v>224</v>
      </c>
      <c r="R102" s="107" t="s">
        <v>224</v>
      </c>
      <c r="S102" s="107" t="s">
        <v>224</v>
      </c>
      <c r="T102" s="135" t="s">
        <v>224</v>
      </c>
      <c r="U102" s="103" t="s">
        <v>224</v>
      </c>
      <c r="V102" s="1"/>
      <c r="W102" s="1"/>
      <c r="X102" s="1"/>
    </row>
    <row r="103" spans="1:24" ht="75">
      <c r="A103" s="134"/>
      <c r="B103" s="201"/>
      <c r="C103" s="93" t="s">
        <v>243</v>
      </c>
      <c r="D103" s="88">
        <f>D100</f>
        <v>799994000</v>
      </c>
      <c r="E103" s="88">
        <f aca="true" t="shared" si="38" ref="E103:K103">E100</f>
        <v>133790000</v>
      </c>
      <c r="F103" s="88">
        <f t="shared" si="38"/>
        <v>111034000</v>
      </c>
      <c r="G103" s="88">
        <f t="shared" si="38"/>
        <v>111034000</v>
      </c>
      <c r="H103" s="88">
        <f t="shared" si="38"/>
        <v>111034000</v>
      </c>
      <c r="I103" s="88">
        <f t="shared" si="38"/>
        <v>111034000</v>
      </c>
      <c r="J103" s="88">
        <f t="shared" si="38"/>
        <v>111034000</v>
      </c>
      <c r="K103" s="88">
        <f t="shared" si="38"/>
        <v>111034000</v>
      </c>
      <c r="L103" s="107" t="s">
        <v>224</v>
      </c>
      <c r="M103" s="107" t="s">
        <v>224</v>
      </c>
      <c r="N103" s="107" t="s">
        <v>224</v>
      </c>
      <c r="O103" s="107" t="s">
        <v>224</v>
      </c>
      <c r="P103" s="107" t="s">
        <v>224</v>
      </c>
      <c r="Q103" s="107" t="s">
        <v>224</v>
      </c>
      <c r="R103" s="107" t="s">
        <v>224</v>
      </c>
      <c r="S103" s="107" t="s">
        <v>224</v>
      </c>
      <c r="T103" s="135" t="s">
        <v>224</v>
      </c>
      <c r="U103" s="103" t="s">
        <v>224</v>
      </c>
      <c r="V103" s="1"/>
      <c r="W103" s="1"/>
      <c r="X103" s="1"/>
    </row>
    <row r="104" spans="1:24" ht="37.5">
      <c r="A104" s="134"/>
      <c r="B104" s="202"/>
      <c r="C104" s="93" t="s">
        <v>241</v>
      </c>
      <c r="D104" s="118">
        <f>D101</f>
        <v>814593236</v>
      </c>
      <c r="E104" s="118">
        <f aca="true" t="shared" si="39" ref="E104:K104">E101</f>
        <v>60312768</v>
      </c>
      <c r="F104" s="118">
        <f t="shared" si="39"/>
        <v>14629040</v>
      </c>
      <c r="G104" s="118">
        <f t="shared" si="39"/>
        <v>61742748</v>
      </c>
      <c r="H104" s="118">
        <f t="shared" si="39"/>
        <v>169477170</v>
      </c>
      <c r="I104" s="118">
        <f t="shared" si="39"/>
        <v>169477170</v>
      </c>
      <c r="J104" s="118">
        <f t="shared" si="39"/>
        <v>169477170</v>
      </c>
      <c r="K104" s="118">
        <f t="shared" si="39"/>
        <v>169477170</v>
      </c>
      <c r="L104" s="107" t="s">
        <v>224</v>
      </c>
      <c r="M104" s="107" t="s">
        <v>224</v>
      </c>
      <c r="N104" s="107" t="s">
        <v>224</v>
      </c>
      <c r="O104" s="107" t="s">
        <v>224</v>
      </c>
      <c r="P104" s="107" t="s">
        <v>224</v>
      </c>
      <c r="Q104" s="107" t="s">
        <v>224</v>
      </c>
      <c r="R104" s="107" t="s">
        <v>224</v>
      </c>
      <c r="S104" s="107" t="s">
        <v>224</v>
      </c>
      <c r="T104" s="135" t="s">
        <v>224</v>
      </c>
      <c r="U104" s="103" t="s">
        <v>224</v>
      </c>
      <c r="V104" s="1"/>
      <c r="W104" s="1"/>
      <c r="X104" s="1"/>
    </row>
    <row r="105" spans="1:24" ht="18.75">
      <c r="A105" s="134"/>
      <c r="B105" s="200" t="s">
        <v>225</v>
      </c>
      <c r="C105" s="108" t="s">
        <v>16</v>
      </c>
      <c r="D105" s="119">
        <f aca="true" t="shared" si="40" ref="D105:K107">D102</f>
        <v>1614587236</v>
      </c>
      <c r="E105" s="119">
        <f t="shared" si="40"/>
        <v>194102768</v>
      </c>
      <c r="F105" s="119">
        <f t="shared" si="40"/>
        <v>125663040</v>
      </c>
      <c r="G105" s="119">
        <f t="shared" si="40"/>
        <v>172776748</v>
      </c>
      <c r="H105" s="119">
        <f t="shared" si="40"/>
        <v>280511170</v>
      </c>
      <c r="I105" s="119">
        <f t="shared" si="40"/>
        <v>280511170</v>
      </c>
      <c r="J105" s="119">
        <f t="shared" si="40"/>
        <v>280511170</v>
      </c>
      <c r="K105" s="119">
        <f t="shared" si="40"/>
        <v>280511170</v>
      </c>
      <c r="L105" s="107" t="s">
        <v>224</v>
      </c>
      <c r="M105" s="107" t="s">
        <v>224</v>
      </c>
      <c r="N105" s="107" t="s">
        <v>224</v>
      </c>
      <c r="O105" s="107" t="s">
        <v>224</v>
      </c>
      <c r="P105" s="107" t="s">
        <v>224</v>
      </c>
      <c r="Q105" s="107" t="s">
        <v>224</v>
      </c>
      <c r="R105" s="107" t="s">
        <v>224</v>
      </c>
      <c r="S105" s="107" t="s">
        <v>224</v>
      </c>
      <c r="T105" s="135" t="s">
        <v>224</v>
      </c>
      <c r="U105" s="103" t="s">
        <v>224</v>
      </c>
      <c r="V105" s="1"/>
      <c r="W105" s="1"/>
      <c r="X105" s="1"/>
    </row>
    <row r="106" spans="1:24" ht="75">
      <c r="A106" s="134"/>
      <c r="B106" s="201"/>
      <c r="C106" s="93" t="s">
        <v>243</v>
      </c>
      <c r="D106" s="119">
        <f t="shared" si="40"/>
        <v>799994000</v>
      </c>
      <c r="E106" s="119">
        <f t="shared" si="40"/>
        <v>133790000</v>
      </c>
      <c r="F106" s="119">
        <f t="shared" si="40"/>
        <v>111034000</v>
      </c>
      <c r="G106" s="119">
        <f t="shared" si="40"/>
        <v>111034000</v>
      </c>
      <c r="H106" s="119">
        <f t="shared" si="40"/>
        <v>111034000</v>
      </c>
      <c r="I106" s="119">
        <f t="shared" si="40"/>
        <v>111034000</v>
      </c>
      <c r="J106" s="119">
        <f t="shared" si="40"/>
        <v>111034000</v>
      </c>
      <c r="K106" s="119">
        <f t="shared" si="40"/>
        <v>111034000</v>
      </c>
      <c r="L106" s="107" t="s">
        <v>224</v>
      </c>
      <c r="M106" s="107" t="s">
        <v>224</v>
      </c>
      <c r="N106" s="107" t="s">
        <v>224</v>
      </c>
      <c r="O106" s="107" t="s">
        <v>224</v>
      </c>
      <c r="P106" s="107" t="s">
        <v>224</v>
      </c>
      <c r="Q106" s="107" t="s">
        <v>224</v>
      </c>
      <c r="R106" s="107" t="s">
        <v>224</v>
      </c>
      <c r="S106" s="107" t="s">
        <v>224</v>
      </c>
      <c r="T106" s="135" t="s">
        <v>224</v>
      </c>
      <c r="U106" s="103" t="s">
        <v>224</v>
      </c>
      <c r="V106" s="1"/>
      <c r="W106" s="1"/>
      <c r="X106" s="1"/>
    </row>
    <row r="107" spans="1:24" ht="37.5">
      <c r="A107" s="134"/>
      <c r="B107" s="202"/>
      <c r="C107" s="93" t="s">
        <v>241</v>
      </c>
      <c r="D107" s="119">
        <f>D104</f>
        <v>814593236</v>
      </c>
      <c r="E107" s="119">
        <f t="shared" si="40"/>
        <v>60312768</v>
      </c>
      <c r="F107" s="119">
        <f t="shared" si="40"/>
        <v>14629040</v>
      </c>
      <c r="G107" s="119">
        <f t="shared" si="40"/>
        <v>61742748</v>
      </c>
      <c r="H107" s="119">
        <f t="shared" si="40"/>
        <v>169477170</v>
      </c>
      <c r="I107" s="119">
        <f t="shared" si="40"/>
        <v>169477170</v>
      </c>
      <c r="J107" s="119">
        <f t="shared" si="40"/>
        <v>169477170</v>
      </c>
      <c r="K107" s="119">
        <f t="shared" si="40"/>
        <v>169477170</v>
      </c>
      <c r="L107" s="103" t="s">
        <v>224</v>
      </c>
      <c r="M107" s="103" t="s">
        <v>224</v>
      </c>
      <c r="N107" s="103" t="s">
        <v>224</v>
      </c>
      <c r="O107" s="103" t="s">
        <v>224</v>
      </c>
      <c r="P107" s="103" t="s">
        <v>224</v>
      </c>
      <c r="Q107" s="103" t="s">
        <v>224</v>
      </c>
      <c r="R107" s="103" t="s">
        <v>224</v>
      </c>
      <c r="S107" s="103" t="s">
        <v>224</v>
      </c>
      <c r="T107" s="136" t="s">
        <v>224</v>
      </c>
      <c r="U107" s="103" t="s">
        <v>224</v>
      </c>
      <c r="V107" s="1"/>
      <c r="W107" s="1"/>
      <c r="X107" s="1"/>
    </row>
    <row r="108" spans="13:24" ht="18.75">
      <c r="M108" s="122"/>
      <c r="N108" s="122"/>
      <c r="O108" s="122"/>
      <c r="P108" s="122"/>
      <c r="Q108" s="122"/>
      <c r="R108" s="122"/>
      <c r="S108" s="122"/>
      <c r="T108" s="122"/>
      <c r="U108" s="1"/>
      <c r="V108" s="1"/>
      <c r="W108" s="1"/>
      <c r="X108" s="1"/>
    </row>
    <row r="109" spans="1:24" ht="18.75">
      <c r="A109" s="137" t="s">
        <v>233</v>
      </c>
      <c r="M109" s="122"/>
      <c r="N109" s="122"/>
      <c r="O109" s="122"/>
      <c r="P109" s="122"/>
      <c r="Q109" s="122"/>
      <c r="R109" s="122"/>
      <c r="S109" s="122"/>
      <c r="T109" s="122"/>
      <c r="U109" s="1"/>
      <c r="V109" s="1"/>
      <c r="W109" s="1"/>
      <c r="X109" s="1"/>
    </row>
    <row r="110" spans="2:24" ht="47.25" customHeight="1">
      <c r="B110" s="171" t="s">
        <v>285</v>
      </c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22"/>
      <c r="N110" s="122"/>
      <c r="O110" s="122"/>
      <c r="P110" s="122"/>
      <c r="Q110" s="122"/>
      <c r="R110" s="122"/>
      <c r="S110" s="122"/>
      <c r="T110" s="122"/>
      <c r="U110" s="1"/>
      <c r="V110" s="1"/>
      <c r="W110" s="1"/>
      <c r="X110" s="1"/>
    </row>
    <row r="111" spans="13:24" ht="18.75">
      <c r="M111" s="122"/>
      <c r="N111" s="122"/>
      <c r="O111" s="122"/>
      <c r="P111" s="122"/>
      <c r="Q111" s="122"/>
      <c r="R111" s="122"/>
      <c r="S111" s="122"/>
      <c r="T111" s="122"/>
      <c r="U111" s="1"/>
      <c r="V111" s="1"/>
      <c r="W111" s="1"/>
      <c r="X111" s="1"/>
    </row>
    <row r="112" spans="13:24" ht="18.75">
      <c r="M112" s="122"/>
      <c r="N112" s="122"/>
      <c r="O112" s="122"/>
      <c r="P112" s="122"/>
      <c r="Q112" s="122"/>
      <c r="R112" s="122"/>
      <c r="S112" s="122"/>
      <c r="T112" s="122"/>
      <c r="U112" s="1"/>
      <c r="V112" s="1"/>
      <c r="W112" s="1"/>
      <c r="X112" s="1"/>
    </row>
    <row r="113" spans="13:24" ht="18.75">
      <c r="M113" s="122"/>
      <c r="N113" s="122"/>
      <c r="O113" s="122"/>
      <c r="P113" s="122"/>
      <c r="Q113" s="122"/>
      <c r="R113" s="122"/>
      <c r="S113" s="122"/>
      <c r="T113" s="122"/>
      <c r="U113" s="1"/>
      <c r="V113" s="1"/>
      <c r="W113" s="1"/>
      <c r="X113" s="1"/>
    </row>
    <row r="114" spans="1:24" ht="18.75">
      <c r="A114" s="138"/>
      <c r="M114" s="122"/>
      <c r="N114" s="122"/>
      <c r="O114" s="122"/>
      <c r="P114" s="122"/>
      <c r="Q114" s="122"/>
      <c r="R114" s="122"/>
      <c r="S114" s="122"/>
      <c r="T114" s="122"/>
      <c r="U114" s="1"/>
      <c r="V114" s="1"/>
      <c r="W114" s="1"/>
      <c r="X114" s="1"/>
    </row>
    <row r="115" spans="1:24" ht="18.75">
      <c r="A115" s="138"/>
      <c r="M115" s="122"/>
      <c r="N115" s="122"/>
      <c r="O115" s="122"/>
      <c r="P115" s="122"/>
      <c r="Q115" s="122"/>
      <c r="R115" s="122"/>
      <c r="S115" s="122"/>
      <c r="T115" s="122"/>
      <c r="U115" s="1"/>
      <c r="V115" s="1"/>
      <c r="W115" s="1"/>
      <c r="X115" s="1"/>
    </row>
    <row r="116" spans="13:24" ht="18.75">
      <c r="M116" s="122"/>
      <c r="N116" s="122"/>
      <c r="O116" s="122"/>
      <c r="P116" s="122"/>
      <c r="Q116" s="122"/>
      <c r="R116" s="122"/>
      <c r="S116" s="122"/>
      <c r="T116" s="122"/>
      <c r="U116" s="1"/>
      <c r="V116" s="1"/>
      <c r="W116" s="1"/>
      <c r="X116" s="1"/>
    </row>
    <row r="117" spans="13:24" ht="18.75">
      <c r="M117" s="122"/>
      <c r="N117" s="122"/>
      <c r="O117" s="122"/>
      <c r="P117" s="122"/>
      <c r="Q117" s="122"/>
      <c r="R117" s="122"/>
      <c r="S117" s="122"/>
      <c r="T117" s="122"/>
      <c r="U117" s="1"/>
      <c r="V117" s="1"/>
      <c r="W117" s="1"/>
      <c r="X117" s="1"/>
    </row>
    <row r="118" spans="13:24" ht="18.75">
      <c r="M118" s="122"/>
      <c r="N118" s="122"/>
      <c r="O118" s="122"/>
      <c r="P118" s="122"/>
      <c r="Q118" s="122"/>
      <c r="R118" s="122"/>
      <c r="S118" s="122"/>
      <c r="T118" s="122"/>
      <c r="U118" s="1"/>
      <c r="V118" s="1"/>
      <c r="W118" s="1"/>
      <c r="X118" s="1"/>
    </row>
    <row r="119" spans="13:24" ht="18.75">
      <c r="M119" s="122"/>
      <c r="N119" s="122"/>
      <c r="O119" s="122"/>
      <c r="P119" s="122"/>
      <c r="Q119" s="122"/>
      <c r="R119" s="122"/>
      <c r="S119" s="122"/>
      <c r="T119" s="122"/>
      <c r="U119" s="1"/>
      <c r="V119" s="1"/>
      <c r="W119" s="1"/>
      <c r="X119" s="1"/>
    </row>
    <row r="120" spans="13:24" ht="18.75">
      <c r="M120" s="122"/>
      <c r="N120" s="122"/>
      <c r="O120" s="122"/>
      <c r="P120" s="122"/>
      <c r="Q120" s="122"/>
      <c r="R120" s="122"/>
      <c r="S120" s="122"/>
      <c r="T120" s="122"/>
      <c r="U120" s="1"/>
      <c r="V120" s="1"/>
      <c r="W120" s="1"/>
      <c r="X120" s="1"/>
    </row>
    <row r="121" spans="13:24" ht="18.75">
      <c r="M121" s="122"/>
      <c r="N121" s="122"/>
      <c r="O121" s="122"/>
      <c r="P121" s="122"/>
      <c r="Q121" s="122"/>
      <c r="R121" s="122"/>
      <c r="S121" s="122"/>
      <c r="T121" s="122"/>
      <c r="U121" s="1"/>
      <c r="V121" s="1"/>
      <c r="W121" s="1"/>
      <c r="X121" s="1"/>
    </row>
    <row r="122" spans="13:24" ht="18.75">
      <c r="M122" s="122"/>
      <c r="N122" s="122"/>
      <c r="O122" s="122"/>
      <c r="P122" s="122"/>
      <c r="Q122" s="122"/>
      <c r="R122" s="122"/>
      <c r="S122" s="122"/>
      <c r="T122" s="122"/>
      <c r="U122" s="1"/>
      <c r="V122" s="1"/>
      <c r="W122" s="1"/>
      <c r="X122" s="1"/>
    </row>
    <row r="123" spans="13:24" ht="18.75">
      <c r="M123" s="122"/>
      <c r="N123" s="122"/>
      <c r="O123" s="122"/>
      <c r="P123" s="122"/>
      <c r="Q123" s="122"/>
      <c r="R123" s="122"/>
      <c r="S123" s="122"/>
      <c r="T123" s="122"/>
      <c r="U123" s="1"/>
      <c r="V123" s="1"/>
      <c r="W123" s="1"/>
      <c r="X123" s="1"/>
    </row>
    <row r="124" spans="13:24" ht="18.75">
      <c r="M124" s="122"/>
      <c r="N124" s="122"/>
      <c r="O124" s="122"/>
      <c r="P124" s="122"/>
      <c r="Q124" s="122"/>
      <c r="R124" s="122"/>
      <c r="S124" s="122"/>
      <c r="T124" s="122"/>
      <c r="U124" s="1"/>
      <c r="V124" s="1"/>
      <c r="W124" s="1"/>
      <c r="X124" s="1"/>
    </row>
    <row r="125" spans="13:24" ht="18.75">
      <c r="M125" s="122"/>
      <c r="N125" s="122"/>
      <c r="O125" s="122"/>
      <c r="P125" s="122"/>
      <c r="Q125" s="122"/>
      <c r="R125" s="122"/>
      <c r="S125" s="122"/>
      <c r="T125" s="122"/>
      <c r="U125" s="1"/>
      <c r="V125" s="1"/>
      <c r="W125" s="1"/>
      <c r="X125" s="1"/>
    </row>
    <row r="126" spans="13:24" ht="18.75">
      <c r="M126" s="122"/>
      <c r="N126" s="122"/>
      <c r="O126" s="122"/>
      <c r="P126" s="122"/>
      <c r="Q126" s="122"/>
      <c r="R126" s="122"/>
      <c r="S126" s="122"/>
      <c r="T126" s="122"/>
      <c r="U126" s="1"/>
      <c r="V126" s="1"/>
      <c r="W126" s="1"/>
      <c r="X126" s="1"/>
    </row>
    <row r="127" spans="13:24" ht="18.75">
      <c r="M127" s="122"/>
      <c r="N127" s="122"/>
      <c r="O127" s="122"/>
      <c r="P127" s="122"/>
      <c r="Q127" s="122"/>
      <c r="R127" s="122"/>
      <c r="S127" s="122"/>
      <c r="T127" s="122"/>
      <c r="U127" s="1"/>
      <c r="V127" s="1"/>
      <c r="W127" s="1"/>
      <c r="X127" s="1"/>
    </row>
    <row r="128" ht="18.75">
      <c r="A128" s="74"/>
    </row>
    <row r="129" ht="18.75">
      <c r="A129" s="74"/>
    </row>
    <row r="130" ht="18.75">
      <c r="A130" s="74"/>
    </row>
    <row r="131" ht="18.75">
      <c r="A131" s="74"/>
    </row>
    <row r="132" ht="18.75">
      <c r="A132" s="74"/>
    </row>
    <row r="133" ht="18.75">
      <c r="A133" s="74"/>
    </row>
    <row r="134" ht="18.75">
      <c r="A134" s="74"/>
    </row>
    <row r="135" ht="18.75">
      <c r="A135" s="74"/>
    </row>
    <row r="136" ht="18.75">
      <c r="A136" s="74"/>
    </row>
    <row r="137" ht="18.75">
      <c r="A137" s="74"/>
    </row>
    <row r="138" ht="18.75">
      <c r="A138" s="74"/>
    </row>
    <row r="139" ht="18.75">
      <c r="A139" s="74"/>
    </row>
    <row r="140" ht="18.75">
      <c r="A140" s="74"/>
    </row>
    <row r="141" ht="18.75">
      <c r="A141" s="74"/>
    </row>
    <row r="142" ht="18.75">
      <c r="A142" s="74"/>
    </row>
    <row r="143" ht="18.75">
      <c r="A143" s="74"/>
    </row>
    <row r="144" ht="18.75">
      <c r="A144" s="74"/>
    </row>
    <row r="145" ht="18.75">
      <c r="A145" s="74"/>
    </row>
    <row r="146" ht="18.75">
      <c r="A146" s="74"/>
    </row>
    <row r="147" ht="18.75">
      <c r="A147" s="74"/>
    </row>
    <row r="148" ht="18.75">
      <c r="A148" s="74"/>
    </row>
    <row r="149" ht="18.75">
      <c r="A149" s="74"/>
    </row>
    <row r="150" ht="18.75">
      <c r="A150" s="74"/>
    </row>
    <row r="151" ht="18.75">
      <c r="A151" s="74"/>
    </row>
    <row r="152" ht="18.75">
      <c r="A152" s="74"/>
    </row>
    <row r="153" ht="18.75">
      <c r="A153" s="74"/>
    </row>
    <row r="154" ht="18.75">
      <c r="A154" s="74"/>
    </row>
    <row r="155" ht="18.75">
      <c r="A155" s="74"/>
    </row>
    <row r="156" ht="18.75">
      <c r="A156" s="74"/>
    </row>
    <row r="157" ht="18.75">
      <c r="A157" s="74"/>
    </row>
    <row r="158" ht="18.75">
      <c r="A158" s="74"/>
    </row>
    <row r="159" ht="18.75">
      <c r="A159" s="74"/>
    </row>
    <row r="160" ht="18.75">
      <c r="A160" s="74"/>
    </row>
    <row r="161" ht="18.75">
      <c r="A161" s="74"/>
    </row>
    <row r="162" ht="18.75">
      <c r="A162" s="74"/>
    </row>
    <row r="163" ht="18.75">
      <c r="A163" s="74"/>
    </row>
    <row r="164" ht="18.75">
      <c r="A164" s="74"/>
    </row>
    <row r="165" ht="18.75">
      <c r="A165" s="74"/>
    </row>
    <row r="166" ht="18.75">
      <c r="A166" s="74"/>
    </row>
    <row r="167" ht="18.75">
      <c r="A167" s="74"/>
    </row>
    <row r="168" ht="18.75">
      <c r="A168" s="74"/>
    </row>
    <row r="169" ht="18.75">
      <c r="A169" s="74"/>
    </row>
    <row r="170" ht="18.75">
      <c r="A170" s="74"/>
    </row>
    <row r="171" ht="18.75">
      <c r="A171" s="74"/>
    </row>
    <row r="172" ht="18.75">
      <c r="A172" s="74"/>
    </row>
    <row r="173" ht="18.75">
      <c r="A173" s="74"/>
    </row>
    <row r="174" ht="18.75">
      <c r="A174" s="74"/>
    </row>
    <row r="175" ht="18.75">
      <c r="A175" s="74"/>
    </row>
    <row r="176" ht="18.75">
      <c r="A176" s="74"/>
    </row>
  </sheetData>
  <sheetProtection/>
  <mergeCells count="231">
    <mergeCell ref="F19:F23"/>
    <mergeCell ref="O35:O36"/>
    <mergeCell ref="O44:O45"/>
    <mergeCell ref="B78:B84"/>
    <mergeCell ref="B71:B77"/>
    <mergeCell ref="D8:D10"/>
    <mergeCell ref="I9:I10"/>
    <mergeCell ref="M8:M10"/>
    <mergeCell ref="H9:H10"/>
    <mergeCell ref="B53:B63"/>
    <mergeCell ref="L64:L70"/>
    <mergeCell ref="J54:J57"/>
    <mergeCell ref="F37:F40"/>
    <mergeCell ref="U8:U10"/>
    <mergeCell ref="F29:F34"/>
    <mergeCell ref="K24:K28"/>
    <mergeCell ref="B12:T12"/>
    <mergeCell ref="I19:I23"/>
    <mergeCell ref="G19:G23"/>
    <mergeCell ref="H19:H23"/>
    <mergeCell ref="J19:J23"/>
    <mergeCell ref="J24:J28"/>
    <mergeCell ref="F24:F28"/>
    <mergeCell ref="A6:T6"/>
    <mergeCell ref="L8:L10"/>
    <mergeCell ref="A8:A10"/>
    <mergeCell ref="E8:G8"/>
    <mergeCell ref="B8:B10"/>
    <mergeCell ref="G9:G10"/>
    <mergeCell ref="C8:C10"/>
    <mergeCell ref="K9:K10"/>
    <mergeCell ref="J9:J10"/>
    <mergeCell ref="N8:T9"/>
    <mergeCell ref="B105:B107"/>
    <mergeCell ref="E9:E10"/>
    <mergeCell ref="B15:L17"/>
    <mergeCell ref="F9:F10"/>
    <mergeCell ref="B14:T14"/>
    <mergeCell ref="B99:B101"/>
    <mergeCell ref="N35:N36"/>
    <mergeCell ref="B18:T18"/>
    <mergeCell ref="B64:B70"/>
    <mergeCell ref="R50:R52"/>
    <mergeCell ref="M50:M52"/>
    <mergeCell ref="I54:I57"/>
    <mergeCell ref="Q50:Q52"/>
    <mergeCell ref="H90:H92"/>
    <mergeCell ref="R48:R49"/>
    <mergeCell ref="H46:H47"/>
    <mergeCell ref="L44:L47"/>
    <mergeCell ref="L88:L92"/>
    <mergeCell ref="L48:L49"/>
    <mergeCell ref="L85:L87"/>
    <mergeCell ref="B48:B49"/>
    <mergeCell ref="B50:B52"/>
    <mergeCell ref="C54:C57"/>
    <mergeCell ref="P41:P43"/>
    <mergeCell ref="M35:M36"/>
    <mergeCell ref="D46:D47"/>
    <mergeCell ref="E46:E47"/>
    <mergeCell ref="F46:F47"/>
    <mergeCell ref="J46:J47"/>
    <mergeCell ref="K46:K47"/>
    <mergeCell ref="B41:B43"/>
    <mergeCell ref="L41:L43"/>
    <mergeCell ref="M41:M43"/>
    <mergeCell ref="N41:N43"/>
    <mergeCell ref="O41:O43"/>
    <mergeCell ref="B44:B47"/>
    <mergeCell ref="I46:I47"/>
    <mergeCell ref="N44:N45"/>
    <mergeCell ref="M44:M45"/>
    <mergeCell ref="U35:U36"/>
    <mergeCell ref="Q41:Q43"/>
    <mergeCell ref="R41:R43"/>
    <mergeCell ref="P50:P52"/>
    <mergeCell ref="Q48:Q49"/>
    <mergeCell ref="S41:S43"/>
    <mergeCell ref="T41:T43"/>
    <mergeCell ref="T50:T52"/>
    <mergeCell ref="S50:S52"/>
    <mergeCell ref="U41:U43"/>
    <mergeCell ref="U44:U45"/>
    <mergeCell ref="Q44:Q45"/>
    <mergeCell ref="O48:O49"/>
    <mergeCell ref="K54:K57"/>
    <mergeCell ref="L50:L52"/>
    <mergeCell ref="N48:N49"/>
    <mergeCell ref="R44:R45"/>
    <mergeCell ref="U48:U49"/>
    <mergeCell ref="S48:S49"/>
    <mergeCell ref="N50:N52"/>
    <mergeCell ref="K19:K23"/>
    <mergeCell ref="G24:G28"/>
    <mergeCell ref="E80:E84"/>
    <mergeCell ref="K66:K70"/>
    <mergeCell ref="J66:J70"/>
    <mergeCell ref="E24:E28"/>
    <mergeCell ref="H24:H28"/>
    <mergeCell ref="I24:I28"/>
    <mergeCell ref="G46:G47"/>
    <mergeCell ref="H58:H63"/>
    <mergeCell ref="I29:I34"/>
    <mergeCell ref="H29:H34"/>
    <mergeCell ref="G29:G34"/>
    <mergeCell ref="G37:G40"/>
    <mergeCell ref="H73:H77"/>
    <mergeCell ref="B102:B104"/>
    <mergeCell ref="G58:G63"/>
    <mergeCell ref="G54:G57"/>
    <mergeCell ref="H54:H57"/>
    <mergeCell ref="D54:D57"/>
    <mergeCell ref="G90:G92"/>
    <mergeCell ref="F90:F92"/>
    <mergeCell ref="E95:E98"/>
    <mergeCell ref="D95:D98"/>
    <mergeCell ref="C95:C98"/>
    <mergeCell ref="P35:P36"/>
    <mergeCell ref="C58:C63"/>
    <mergeCell ref="F54:F57"/>
    <mergeCell ref="O50:O52"/>
    <mergeCell ref="M48:M49"/>
    <mergeCell ref="G73:G77"/>
    <mergeCell ref="F73:F77"/>
    <mergeCell ref="G66:G70"/>
    <mergeCell ref="F80:F84"/>
    <mergeCell ref="H66:H70"/>
    <mergeCell ref="F66:F70"/>
    <mergeCell ref="B88:B92"/>
    <mergeCell ref="D90:D92"/>
    <mergeCell ref="C80:C84"/>
    <mergeCell ref="C73:C77"/>
    <mergeCell ref="E90:E92"/>
    <mergeCell ref="C24:C28"/>
    <mergeCell ref="E37:E40"/>
    <mergeCell ref="E73:E77"/>
    <mergeCell ref="C90:C92"/>
    <mergeCell ref="C46:C47"/>
    <mergeCell ref="B93:B98"/>
    <mergeCell ref="B85:B87"/>
    <mergeCell ref="C19:C23"/>
    <mergeCell ref="D19:D23"/>
    <mergeCell ref="B35:B40"/>
    <mergeCell ref="C29:C34"/>
    <mergeCell ref="B19:B34"/>
    <mergeCell ref="D80:D84"/>
    <mergeCell ref="C66:C70"/>
    <mergeCell ref="D73:D77"/>
    <mergeCell ref="E19:E23"/>
    <mergeCell ref="D24:D28"/>
    <mergeCell ref="E29:E34"/>
    <mergeCell ref="D29:D34"/>
    <mergeCell ref="E66:E70"/>
    <mergeCell ref="D66:D70"/>
    <mergeCell ref="E58:E63"/>
    <mergeCell ref="D58:D63"/>
    <mergeCell ref="E54:E57"/>
    <mergeCell ref="D37:D40"/>
    <mergeCell ref="P93:P98"/>
    <mergeCell ref="L19:L34"/>
    <mergeCell ref="K29:K34"/>
    <mergeCell ref="J29:J34"/>
    <mergeCell ref="I73:I77"/>
    <mergeCell ref="L71:L77"/>
    <mergeCell ref="I58:I63"/>
    <mergeCell ref="J95:J98"/>
    <mergeCell ref="I95:I98"/>
    <mergeCell ref="I66:I70"/>
    <mergeCell ref="L93:L98"/>
    <mergeCell ref="O93:O98"/>
    <mergeCell ref="M93:M98"/>
    <mergeCell ref="N93:N98"/>
    <mergeCell ref="G95:G98"/>
    <mergeCell ref="F95:F98"/>
    <mergeCell ref="H95:H98"/>
    <mergeCell ref="K95:K98"/>
    <mergeCell ref="Q93:Q98"/>
    <mergeCell ref="R93:R98"/>
    <mergeCell ref="G80:G84"/>
    <mergeCell ref="L53:L63"/>
    <mergeCell ref="K58:K63"/>
    <mergeCell ref="M88:M91"/>
    <mergeCell ref="J73:J77"/>
    <mergeCell ref="J58:J63"/>
    <mergeCell ref="K73:K77"/>
    <mergeCell ref="I80:I84"/>
    <mergeCell ref="U93:U98"/>
    <mergeCell ref="S93:S98"/>
    <mergeCell ref="T93:T98"/>
    <mergeCell ref="U50:U52"/>
    <mergeCell ref="T88:T91"/>
    <mergeCell ref="U88:U91"/>
    <mergeCell ref="S85:S87"/>
    <mergeCell ref="T85:T87"/>
    <mergeCell ref="U85:U87"/>
    <mergeCell ref="C37:C40"/>
    <mergeCell ref="R35:R36"/>
    <mergeCell ref="S35:S36"/>
    <mergeCell ref="T35:T36"/>
    <mergeCell ref="P48:P49"/>
    <mergeCell ref="T48:T49"/>
    <mergeCell ref="Q35:Q36"/>
    <mergeCell ref="S44:S45"/>
    <mergeCell ref="T44:T45"/>
    <mergeCell ref="P44:P45"/>
    <mergeCell ref="F58:F63"/>
    <mergeCell ref="Q88:Q91"/>
    <mergeCell ref="R88:R91"/>
    <mergeCell ref="S88:S91"/>
    <mergeCell ref="B110:L110"/>
    <mergeCell ref="H37:H40"/>
    <mergeCell ref="I37:I40"/>
    <mergeCell ref="J37:J40"/>
    <mergeCell ref="K37:K40"/>
    <mergeCell ref="L35:L40"/>
    <mergeCell ref="N88:N91"/>
    <mergeCell ref="O88:O91"/>
    <mergeCell ref="P88:P91"/>
    <mergeCell ref="I90:I92"/>
    <mergeCell ref="N85:N87"/>
    <mergeCell ref="P85:P87"/>
    <mergeCell ref="K90:K92"/>
    <mergeCell ref="J90:J92"/>
    <mergeCell ref="M85:M87"/>
    <mergeCell ref="Q85:Q87"/>
    <mergeCell ref="R85:R87"/>
    <mergeCell ref="L78:L84"/>
    <mergeCell ref="K80:K84"/>
    <mergeCell ref="J80:J84"/>
    <mergeCell ref="H80:H84"/>
    <mergeCell ref="O85:O87"/>
  </mergeCells>
  <printOptions/>
  <pageMargins left="0.5905511811023623" right="0" top="0.31496062992125984" bottom="0.35433070866141736" header="0.35433070866141736" footer="0.15748031496062992"/>
  <pageSetup fitToHeight="5" horizontalDpi="600" verticalDpi="600" orientation="landscape" paperSize="8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5"/>
  <sheetViews>
    <sheetView showZeros="0" zoomScale="50" zoomScaleNormal="50" zoomScalePageLayoutView="0" workbookViewId="0" topLeftCell="A1">
      <pane xSplit="2" ySplit="12" topLeftCell="C10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B177" sqref="B177:B178"/>
    </sheetView>
  </sheetViews>
  <sheetFormatPr defaultColWidth="9.140625" defaultRowHeight="12.75"/>
  <cols>
    <col min="1" max="1" width="6.8515625" style="9" customWidth="1"/>
    <col min="2" max="2" width="119.140625" style="14" customWidth="1"/>
    <col min="3" max="3" width="21.421875" style="14" customWidth="1"/>
    <col min="4" max="4" width="19.57421875" style="15" customWidth="1"/>
    <col min="5" max="5" width="25.57421875" style="15" customWidth="1"/>
    <col min="6" max="6" width="20.57421875" style="12" customWidth="1"/>
    <col min="7" max="7" width="17.7109375" style="12" hidden="1" customWidth="1"/>
    <col min="8" max="8" width="17.140625" style="12" hidden="1" customWidth="1"/>
    <col min="9" max="9" width="17.28125" style="12" hidden="1" customWidth="1"/>
    <col min="10" max="12" width="20.8515625" style="13" customWidth="1"/>
    <col min="13" max="13" width="40.421875" style="10" customWidth="1"/>
    <col min="14" max="14" width="10.57421875" style="10" hidden="1" customWidth="1"/>
    <col min="15" max="15" width="10.140625" style="10" hidden="1" customWidth="1"/>
    <col min="16" max="16" width="10.00390625" style="10" hidden="1" customWidth="1"/>
    <col min="17" max="17" width="15.7109375" style="10" customWidth="1"/>
    <col min="18" max="18" width="16.00390625" style="10" customWidth="1"/>
    <col min="19" max="19" width="15.7109375" style="10" customWidth="1"/>
    <col min="20" max="33" width="9.140625" style="10" customWidth="1"/>
    <col min="34" max="46" width="9.140625" style="11" customWidth="1"/>
    <col min="47" max="16384" width="9.140625" style="10" customWidth="1"/>
  </cols>
  <sheetData>
    <row r="1" spans="2:17" ht="18.75">
      <c r="B1" s="6"/>
      <c r="C1" s="6"/>
      <c r="D1" s="6"/>
      <c r="E1" s="6"/>
      <c r="F1" s="7"/>
      <c r="G1" s="7"/>
      <c r="H1" s="7"/>
      <c r="I1" s="7"/>
      <c r="J1" s="8"/>
      <c r="K1" s="8"/>
      <c r="L1" s="8"/>
      <c r="M1" s="267" t="s">
        <v>128</v>
      </c>
      <c r="N1" s="267"/>
      <c r="O1" s="267"/>
      <c r="P1" s="267"/>
      <c r="Q1" s="267"/>
    </row>
    <row r="2" spans="1:46" s="29" customFormat="1" ht="18.75">
      <c r="A2" s="22"/>
      <c r="B2" s="77"/>
      <c r="C2" s="77"/>
      <c r="D2" s="77"/>
      <c r="E2" s="77"/>
      <c r="F2" s="59"/>
      <c r="G2" s="59"/>
      <c r="H2" s="59"/>
      <c r="I2" s="59"/>
      <c r="J2" s="61"/>
      <c r="K2" s="61"/>
      <c r="L2" s="61"/>
      <c r="M2" s="268" t="s">
        <v>125</v>
      </c>
      <c r="N2" s="268"/>
      <c r="O2" s="268"/>
      <c r="P2" s="268"/>
      <c r="Q2" s="268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</row>
    <row r="3" spans="1:46" s="29" customFormat="1" ht="18.75">
      <c r="A3" s="22"/>
      <c r="B3" s="77"/>
      <c r="C3" s="77"/>
      <c r="D3" s="77"/>
      <c r="E3" s="77"/>
      <c r="F3" s="59"/>
      <c r="G3" s="59"/>
      <c r="H3" s="59"/>
      <c r="I3" s="55"/>
      <c r="J3" s="56"/>
      <c r="K3" s="56"/>
      <c r="L3" s="56"/>
      <c r="M3" s="269" t="s">
        <v>126</v>
      </c>
      <c r="N3" s="269"/>
      <c r="O3" s="269"/>
      <c r="P3" s="269"/>
      <c r="Q3" s="269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</row>
    <row r="4" spans="1:46" s="29" customFormat="1" ht="18.75">
      <c r="A4" s="22"/>
      <c r="B4" s="77"/>
      <c r="C4" s="77"/>
      <c r="D4" s="77"/>
      <c r="E4" s="77"/>
      <c r="F4" s="59"/>
      <c r="G4" s="59"/>
      <c r="H4" s="59"/>
      <c r="I4" s="55"/>
      <c r="J4" s="56"/>
      <c r="K4" s="56"/>
      <c r="L4" s="56"/>
      <c r="M4" s="77" t="s">
        <v>127</v>
      </c>
      <c r="N4" s="77"/>
      <c r="O4" s="77"/>
      <c r="P4" s="77"/>
      <c r="Q4" s="77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</row>
    <row r="5" spans="1:46" s="29" customFormat="1" ht="30.75" customHeight="1">
      <c r="A5" s="270" t="s">
        <v>129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</row>
    <row r="6" spans="1:46" s="29" customFormat="1" ht="20.25" customHeight="1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19" s="50" customFormat="1" ht="18.75" customHeight="1">
      <c r="A7" s="263" t="s">
        <v>3</v>
      </c>
      <c r="B7" s="266" t="s">
        <v>0</v>
      </c>
      <c r="C7" s="246" t="s">
        <v>18</v>
      </c>
      <c r="D7" s="255" t="s">
        <v>5</v>
      </c>
      <c r="E7" s="255" t="s">
        <v>6</v>
      </c>
      <c r="F7" s="261" t="s">
        <v>7</v>
      </c>
      <c r="G7" s="250" t="s">
        <v>8</v>
      </c>
      <c r="H7" s="256"/>
      <c r="I7" s="256"/>
      <c r="J7" s="257"/>
      <c r="K7" s="78"/>
      <c r="L7" s="78"/>
      <c r="M7" s="241" t="s">
        <v>9</v>
      </c>
      <c r="N7" s="249" t="s">
        <v>11</v>
      </c>
      <c r="O7" s="249"/>
      <c r="P7" s="249"/>
      <c r="Q7" s="249"/>
      <c r="R7" s="249"/>
      <c r="S7" s="249"/>
    </row>
    <row r="8" spans="1:19" s="50" customFormat="1" ht="39.75" customHeight="1">
      <c r="A8" s="264"/>
      <c r="B8" s="266"/>
      <c r="C8" s="247"/>
      <c r="D8" s="255"/>
      <c r="E8" s="255"/>
      <c r="F8" s="261"/>
      <c r="G8" s="261" t="s">
        <v>12</v>
      </c>
      <c r="H8" s="261" t="s">
        <v>13</v>
      </c>
      <c r="I8" s="258" t="s">
        <v>14</v>
      </c>
      <c r="J8" s="259" t="s">
        <v>15</v>
      </c>
      <c r="K8" s="258" t="s">
        <v>87</v>
      </c>
      <c r="L8" s="259" t="s">
        <v>90</v>
      </c>
      <c r="M8" s="242"/>
      <c r="N8" s="249"/>
      <c r="O8" s="249"/>
      <c r="P8" s="249"/>
      <c r="Q8" s="249"/>
      <c r="R8" s="249"/>
      <c r="S8" s="249"/>
    </row>
    <row r="9" spans="1:19" s="50" customFormat="1" ht="23.25" customHeight="1">
      <c r="A9" s="265"/>
      <c r="B9" s="266"/>
      <c r="C9" s="248"/>
      <c r="D9" s="255"/>
      <c r="E9" s="255"/>
      <c r="F9" s="261"/>
      <c r="G9" s="261"/>
      <c r="H9" s="261"/>
      <c r="I9" s="258"/>
      <c r="J9" s="260"/>
      <c r="K9" s="258"/>
      <c r="L9" s="260"/>
      <c r="M9" s="243"/>
      <c r="N9" s="33">
        <v>2010</v>
      </c>
      <c r="O9" s="33">
        <v>2011</v>
      </c>
      <c r="P9" s="33">
        <v>2012</v>
      </c>
      <c r="Q9" s="33">
        <v>2013</v>
      </c>
      <c r="R9" s="33">
        <v>2014</v>
      </c>
      <c r="S9" s="33">
        <v>2015</v>
      </c>
    </row>
    <row r="10" spans="1:17" s="50" customFormat="1" ht="18.75" hidden="1">
      <c r="A10" s="16">
        <v>1</v>
      </c>
      <c r="B10" s="79">
        <v>2</v>
      </c>
      <c r="C10" s="79"/>
      <c r="D10" s="79">
        <v>3</v>
      </c>
      <c r="E10" s="45">
        <v>4</v>
      </c>
      <c r="F10" s="79">
        <v>5</v>
      </c>
      <c r="G10" s="79">
        <v>6</v>
      </c>
      <c r="H10" s="45">
        <v>7</v>
      </c>
      <c r="I10" s="79">
        <v>8</v>
      </c>
      <c r="J10" s="80">
        <v>9</v>
      </c>
      <c r="K10" s="80"/>
      <c r="L10" s="80"/>
      <c r="M10" s="81">
        <v>10</v>
      </c>
      <c r="N10" s="40">
        <v>11</v>
      </c>
      <c r="O10" s="82">
        <v>12</v>
      </c>
      <c r="P10" s="16">
        <v>13</v>
      </c>
      <c r="Q10" s="40">
        <v>14</v>
      </c>
    </row>
    <row r="11" spans="1:17" s="50" customFormat="1" ht="56.25" customHeight="1" hidden="1">
      <c r="A11" s="83"/>
      <c r="B11" s="250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7"/>
    </row>
    <row r="12" spans="1:19" s="49" customFormat="1" ht="32.25" customHeight="1">
      <c r="A12" s="67"/>
      <c r="B12" s="253" t="s">
        <v>76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</row>
    <row r="13" spans="1:19" s="50" customFormat="1" ht="20.25" customHeight="1">
      <c r="A13" s="63"/>
      <c r="B13" s="35" t="s">
        <v>33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s="49" customFormat="1" ht="44.25" customHeight="1">
      <c r="A14" s="62">
        <v>1</v>
      </c>
      <c r="B14" s="35" t="s">
        <v>32</v>
      </c>
      <c r="C14" s="35"/>
      <c r="D14" s="32" t="s">
        <v>19</v>
      </c>
      <c r="E14" s="36" t="s">
        <v>17</v>
      </c>
      <c r="F14" s="48">
        <f aca="true" t="shared" si="0" ref="F14:L14">F16</f>
        <v>239928</v>
      </c>
      <c r="G14" s="48">
        <f t="shared" si="0"/>
        <v>0</v>
      </c>
      <c r="H14" s="48">
        <f t="shared" si="0"/>
        <v>0</v>
      </c>
      <c r="I14" s="48">
        <f t="shared" si="0"/>
        <v>0</v>
      </c>
      <c r="J14" s="48">
        <f t="shared" si="0"/>
        <v>0</v>
      </c>
      <c r="K14" s="48">
        <f t="shared" si="0"/>
        <v>50000</v>
      </c>
      <c r="L14" s="48">
        <f t="shared" si="0"/>
        <v>189928</v>
      </c>
      <c r="M14" s="35"/>
      <c r="N14" s="36"/>
      <c r="O14" s="36"/>
      <c r="P14" s="36"/>
      <c r="Q14" s="36"/>
      <c r="R14" s="36"/>
      <c r="S14" s="36"/>
    </row>
    <row r="15" spans="1:19" s="50" customFormat="1" ht="18.75">
      <c r="A15" s="63" t="s">
        <v>159</v>
      </c>
      <c r="B15" s="39" t="s">
        <v>41</v>
      </c>
      <c r="C15" s="39"/>
      <c r="D15" s="39"/>
      <c r="E15" s="39"/>
      <c r="F15" s="57"/>
      <c r="G15" s="57"/>
      <c r="H15" s="57"/>
      <c r="I15" s="57"/>
      <c r="J15" s="57"/>
      <c r="K15" s="57"/>
      <c r="L15" s="57"/>
      <c r="M15" s="39"/>
      <c r="N15" s="34"/>
      <c r="O15" s="34"/>
      <c r="P15" s="34"/>
      <c r="Q15" s="34"/>
      <c r="R15" s="34"/>
      <c r="S15" s="34"/>
    </row>
    <row r="16" spans="1:19" s="50" customFormat="1" ht="18.75">
      <c r="A16" s="63"/>
      <c r="B16" s="17" t="s">
        <v>88</v>
      </c>
      <c r="C16" s="34" t="s">
        <v>89</v>
      </c>
      <c r="D16" s="24" t="s">
        <v>19</v>
      </c>
      <c r="E16" s="25" t="s">
        <v>16</v>
      </c>
      <c r="F16" s="51">
        <f>G16+H16+I16+J16+K16+L16</f>
        <v>239928</v>
      </c>
      <c r="G16" s="51">
        <f aca="true" t="shared" si="1" ref="G16:L16">G17</f>
        <v>0</v>
      </c>
      <c r="H16" s="51">
        <f t="shared" si="1"/>
        <v>0</v>
      </c>
      <c r="I16" s="51">
        <f t="shared" si="1"/>
        <v>0</v>
      </c>
      <c r="J16" s="51">
        <f t="shared" si="1"/>
        <v>0</v>
      </c>
      <c r="K16" s="51">
        <f t="shared" si="1"/>
        <v>50000</v>
      </c>
      <c r="L16" s="51">
        <f t="shared" si="1"/>
        <v>189928</v>
      </c>
      <c r="M16" s="28"/>
      <c r="N16" s="21"/>
      <c r="O16" s="21"/>
      <c r="P16" s="21"/>
      <c r="Q16" s="21"/>
      <c r="R16" s="21"/>
      <c r="S16" s="21"/>
    </row>
    <row r="17" spans="1:19" s="50" customFormat="1" ht="18.75">
      <c r="A17" s="63"/>
      <c r="B17" s="17"/>
      <c r="C17" s="34"/>
      <c r="D17" s="24" t="s">
        <v>19</v>
      </c>
      <c r="E17" s="25" t="s">
        <v>2</v>
      </c>
      <c r="F17" s="51">
        <f>G17+H17+I17+J17+K17+L17</f>
        <v>239928</v>
      </c>
      <c r="G17" s="51"/>
      <c r="H17" s="51"/>
      <c r="I17" s="51"/>
      <c r="J17" s="31"/>
      <c r="K17" s="31">
        <v>50000</v>
      </c>
      <c r="L17" s="31">
        <v>189928</v>
      </c>
      <c r="M17" s="28"/>
      <c r="N17" s="21"/>
      <c r="O17" s="21"/>
      <c r="P17" s="21"/>
      <c r="Q17" s="21"/>
      <c r="R17" s="21"/>
      <c r="S17" s="21"/>
    </row>
    <row r="18" spans="1:19" s="50" customFormat="1" ht="18.75">
      <c r="A18" s="63"/>
      <c r="B18" s="39" t="s">
        <v>39</v>
      </c>
      <c r="C18" s="34"/>
      <c r="D18" s="24"/>
      <c r="E18" s="25"/>
      <c r="F18" s="51"/>
      <c r="G18" s="51"/>
      <c r="H18" s="51"/>
      <c r="I18" s="51"/>
      <c r="J18" s="31"/>
      <c r="K18" s="31"/>
      <c r="L18" s="31"/>
      <c r="M18" s="28"/>
      <c r="N18" s="21"/>
      <c r="O18" s="21"/>
      <c r="P18" s="21"/>
      <c r="Q18" s="21"/>
      <c r="R18" s="21"/>
      <c r="S18" s="21"/>
    </row>
    <row r="19" spans="1:19" s="50" customFormat="1" ht="18.75">
      <c r="A19" s="63"/>
      <c r="B19" s="39" t="s">
        <v>109</v>
      </c>
      <c r="C19" s="34"/>
      <c r="D19" s="24" t="s">
        <v>79</v>
      </c>
      <c r="E19" s="25"/>
      <c r="F19" s="51"/>
      <c r="G19" s="51"/>
      <c r="H19" s="51"/>
      <c r="I19" s="51"/>
      <c r="J19" s="31"/>
      <c r="K19" s="31"/>
      <c r="L19" s="31"/>
      <c r="M19" s="28"/>
      <c r="N19" s="21"/>
      <c r="O19" s="21"/>
      <c r="P19" s="21"/>
      <c r="Q19" s="21"/>
      <c r="R19" s="21"/>
      <c r="S19" s="21">
        <v>1</v>
      </c>
    </row>
    <row r="20" spans="1:19" s="50" customFormat="1" ht="18.75">
      <c r="A20" s="63"/>
      <c r="B20" s="17"/>
      <c r="C20" s="34"/>
      <c r="D20" s="24"/>
      <c r="E20" s="25"/>
      <c r="F20" s="51"/>
      <c r="G20" s="51"/>
      <c r="H20" s="51"/>
      <c r="I20" s="51"/>
      <c r="J20" s="31"/>
      <c r="K20" s="31"/>
      <c r="L20" s="31"/>
      <c r="M20" s="28"/>
      <c r="N20" s="21"/>
      <c r="O20" s="21"/>
      <c r="P20" s="21"/>
      <c r="Q20" s="21"/>
      <c r="R20" s="21"/>
      <c r="S20" s="21"/>
    </row>
    <row r="21" spans="1:19" s="50" customFormat="1" ht="20.25" customHeight="1">
      <c r="A21" s="63"/>
      <c r="B21" s="35" t="s">
        <v>34</v>
      </c>
      <c r="C21" s="39"/>
      <c r="D21" s="39"/>
      <c r="E21" s="39"/>
      <c r="F21" s="57"/>
      <c r="G21" s="57"/>
      <c r="H21" s="57"/>
      <c r="I21" s="57"/>
      <c r="J21" s="57"/>
      <c r="K21" s="57"/>
      <c r="L21" s="57"/>
      <c r="M21" s="39"/>
      <c r="N21" s="34"/>
      <c r="O21" s="34"/>
      <c r="P21" s="34"/>
      <c r="Q21" s="34"/>
      <c r="R21" s="34"/>
      <c r="S21" s="34"/>
    </row>
    <row r="22" spans="1:19" s="49" customFormat="1" ht="42.75" customHeight="1">
      <c r="A22" s="64" t="s">
        <v>160</v>
      </c>
      <c r="B22" s="42" t="s">
        <v>28</v>
      </c>
      <c r="C22" s="43"/>
      <c r="D22" s="32" t="s">
        <v>19</v>
      </c>
      <c r="E22" s="36" t="s">
        <v>17</v>
      </c>
      <c r="F22" s="52">
        <f aca="true" t="shared" si="2" ref="F22:K22">F24+F29+F35+F41+F47+F53+F59+F65+F71+F77+F83+F89+F95+F101+F107+F113+F119+F125+F131+F137+F143+F149</f>
        <v>12087479.329999998</v>
      </c>
      <c r="G22" s="52">
        <f t="shared" si="2"/>
        <v>0</v>
      </c>
      <c r="H22" s="52">
        <f t="shared" si="2"/>
        <v>0</v>
      </c>
      <c r="I22" s="52">
        <f t="shared" si="2"/>
        <v>0</v>
      </c>
      <c r="J22" s="52">
        <f t="shared" si="2"/>
        <v>0</v>
      </c>
      <c r="K22" s="52">
        <f t="shared" si="2"/>
        <v>5650682.964999999</v>
      </c>
      <c r="L22" s="52">
        <f>L24+L29+L35+L41+L47+L53+L59+L65+L71+L77+L83+L89+L95+L101+L107+L113+L119+L125+L131+L137+L143+L149</f>
        <v>6436796.365000001</v>
      </c>
      <c r="M22" s="38"/>
      <c r="N22" s="37"/>
      <c r="O22" s="44"/>
      <c r="P22" s="37"/>
      <c r="Q22" s="37"/>
      <c r="R22" s="41"/>
      <c r="S22" s="41"/>
    </row>
    <row r="23" spans="1:19" s="49" customFormat="1" ht="18.75">
      <c r="A23" s="65" t="s">
        <v>161</v>
      </c>
      <c r="B23" s="39" t="s">
        <v>40</v>
      </c>
      <c r="C23" s="43"/>
      <c r="D23" s="32"/>
      <c r="E23" s="36"/>
      <c r="F23" s="47"/>
      <c r="G23" s="47"/>
      <c r="H23" s="47"/>
      <c r="I23" s="47"/>
      <c r="J23" s="47"/>
      <c r="K23" s="47"/>
      <c r="L23" s="47"/>
      <c r="M23" s="38"/>
      <c r="N23" s="37"/>
      <c r="O23" s="44"/>
      <c r="P23" s="37"/>
      <c r="Q23" s="37"/>
      <c r="R23" s="41"/>
      <c r="S23" s="41"/>
    </row>
    <row r="24" spans="1:19" s="49" customFormat="1" ht="18.75">
      <c r="A24" s="64"/>
      <c r="B24" s="17" t="s">
        <v>74</v>
      </c>
      <c r="C24" s="34" t="s">
        <v>21</v>
      </c>
      <c r="D24" s="24" t="s">
        <v>19</v>
      </c>
      <c r="E24" s="25" t="s">
        <v>16</v>
      </c>
      <c r="F24" s="26">
        <f>G24+H24+I24+J24+K24+L24</f>
        <v>882280.73</v>
      </c>
      <c r="G24" s="51">
        <f aca="true" t="shared" si="3" ref="G24:L24">G25</f>
        <v>0</v>
      </c>
      <c r="H24" s="51">
        <f t="shared" si="3"/>
        <v>0</v>
      </c>
      <c r="I24" s="51">
        <f t="shared" si="3"/>
        <v>0</v>
      </c>
      <c r="J24" s="51">
        <f t="shared" si="3"/>
        <v>0</v>
      </c>
      <c r="K24" s="51">
        <f t="shared" si="3"/>
        <v>441140.365</v>
      </c>
      <c r="L24" s="51">
        <f t="shared" si="3"/>
        <v>441140.365</v>
      </c>
      <c r="M24" s="28"/>
      <c r="N24" s="21"/>
      <c r="O24" s="21"/>
      <c r="P24" s="21"/>
      <c r="Q24" s="21"/>
      <c r="R24" s="21"/>
      <c r="S24" s="21"/>
    </row>
    <row r="25" spans="1:19" s="49" customFormat="1" ht="18.75">
      <c r="A25" s="64"/>
      <c r="B25" s="18"/>
      <c r="C25" s="18"/>
      <c r="D25" s="24" t="s">
        <v>19</v>
      </c>
      <c r="E25" s="25" t="s">
        <v>2</v>
      </c>
      <c r="F25" s="26">
        <f>G25+H25+I25+J25+K25+L25</f>
        <v>882280.73</v>
      </c>
      <c r="G25" s="51"/>
      <c r="H25" s="51"/>
      <c r="I25" s="51"/>
      <c r="J25" s="31"/>
      <c r="K25" s="31">
        <v>441140.365</v>
      </c>
      <c r="L25" s="31">
        <v>441140.365</v>
      </c>
      <c r="M25" s="28"/>
      <c r="N25" s="21"/>
      <c r="O25" s="21"/>
      <c r="P25" s="21"/>
      <c r="Q25" s="21"/>
      <c r="R25" s="21"/>
      <c r="S25" s="21"/>
    </row>
    <row r="26" spans="1:19" s="49" customFormat="1" ht="18.75">
      <c r="A26" s="64"/>
      <c r="B26" s="39" t="s">
        <v>42</v>
      </c>
      <c r="C26" s="18"/>
      <c r="D26" s="19"/>
      <c r="E26" s="20"/>
      <c r="F26" s="26"/>
      <c r="G26" s="51"/>
      <c r="H26" s="51"/>
      <c r="I26" s="51"/>
      <c r="J26" s="31"/>
      <c r="K26" s="31"/>
      <c r="L26" s="31"/>
      <c r="M26" s="28"/>
      <c r="N26" s="21"/>
      <c r="O26" s="21"/>
      <c r="P26" s="21"/>
      <c r="Q26" s="21"/>
      <c r="R26" s="21"/>
      <c r="S26" s="21"/>
    </row>
    <row r="27" spans="1:19" s="49" customFormat="1" ht="18.75">
      <c r="A27" s="64"/>
      <c r="B27" s="18" t="s">
        <v>110</v>
      </c>
      <c r="C27" s="18"/>
      <c r="D27" s="19" t="s">
        <v>79</v>
      </c>
      <c r="E27" s="20"/>
      <c r="F27" s="26"/>
      <c r="G27" s="51"/>
      <c r="H27" s="51"/>
      <c r="I27" s="51"/>
      <c r="J27" s="31"/>
      <c r="K27" s="31"/>
      <c r="L27" s="31"/>
      <c r="M27" s="28"/>
      <c r="N27" s="21"/>
      <c r="O27" s="21"/>
      <c r="P27" s="21"/>
      <c r="Q27" s="21"/>
      <c r="R27" s="21"/>
      <c r="S27" s="21">
        <v>1</v>
      </c>
    </row>
    <row r="28" spans="1:19" s="49" customFormat="1" ht="18.75">
      <c r="A28" s="65" t="s">
        <v>170</v>
      </c>
      <c r="B28" s="39" t="s">
        <v>43</v>
      </c>
      <c r="C28" s="18"/>
      <c r="D28" s="19"/>
      <c r="E28" s="20"/>
      <c r="F28" s="26"/>
      <c r="G28" s="51"/>
      <c r="H28" s="51"/>
      <c r="I28" s="51"/>
      <c r="J28" s="31"/>
      <c r="K28" s="31"/>
      <c r="L28" s="31"/>
      <c r="M28" s="28"/>
      <c r="N28" s="21"/>
      <c r="O28" s="21"/>
      <c r="P28" s="21"/>
      <c r="Q28" s="21"/>
      <c r="R28" s="21"/>
      <c r="S28" s="21"/>
    </row>
    <row r="29" spans="1:19" s="49" customFormat="1" ht="18.75">
      <c r="A29" s="64"/>
      <c r="B29" s="17" t="s">
        <v>22</v>
      </c>
      <c r="C29" s="18" t="s">
        <v>199</v>
      </c>
      <c r="D29" s="19" t="s">
        <v>19</v>
      </c>
      <c r="E29" s="20" t="s">
        <v>16</v>
      </c>
      <c r="F29" s="31">
        <f aca="true" t="shared" si="4" ref="F29:K29">F30+F31</f>
        <v>371782.1</v>
      </c>
      <c r="G29" s="27">
        <f t="shared" si="4"/>
        <v>0</v>
      </c>
      <c r="H29" s="27">
        <f t="shared" si="4"/>
        <v>0</v>
      </c>
      <c r="I29" s="27">
        <f t="shared" si="4"/>
        <v>0</v>
      </c>
      <c r="J29" s="27">
        <f t="shared" si="4"/>
        <v>0</v>
      </c>
      <c r="K29" s="31">
        <f t="shared" si="4"/>
        <v>111534.9</v>
      </c>
      <c r="L29" s="31">
        <f>L30+L31</f>
        <v>260247.2</v>
      </c>
      <c r="M29" s="28"/>
      <c r="N29" s="21"/>
      <c r="O29" s="21"/>
      <c r="P29" s="21"/>
      <c r="Q29" s="21"/>
      <c r="R29" s="21"/>
      <c r="S29" s="21"/>
    </row>
    <row r="30" spans="1:19" s="49" customFormat="1" ht="18.75">
      <c r="A30" s="64"/>
      <c r="B30" s="17"/>
      <c r="C30" s="18" t="s">
        <v>200</v>
      </c>
      <c r="D30" s="19" t="s">
        <v>19</v>
      </c>
      <c r="E30" s="20" t="s">
        <v>2</v>
      </c>
      <c r="F30" s="26">
        <f>G30+H30+I30+J30+K30+L30</f>
        <v>18589.1</v>
      </c>
      <c r="G30" s="26"/>
      <c r="H30" s="26"/>
      <c r="I30" s="26"/>
      <c r="J30" s="27"/>
      <c r="K30" s="31">
        <v>5577</v>
      </c>
      <c r="L30" s="31">
        <v>13012.1</v>
      </c>
      <c r="M30" s="28"/>
      <c r="N30" s="21"/>
      <c r="O30" s="21"/>
      <c r="P30" s="21"/>
      <c r="Q30" s="21"/>
      <c r="R30" s="21"/>
      <c r="S30" s="21"/>
    </row>
    <row r="31" spans="1:19" s="49" customFormat="1" ht="18.75">
      <c r="A31" s="64"/>
      <c r="B31" s="17"/>
      <c r="C31" s="18"/>
      <c r="D31" s="19" t="s">
        <v>19</v>
      </c>
      <c r="E31" s="20" t="s">
        <v>1</v>
      </c>
      <c r="F31" s="26">
        <f>G31+H31+I31+J31+K31+L31</f>
        <v>353193</v>
      </c>
      <c r="G31" s="26"/>
      <c r="H31" s="26"/>
      <c r="I31" s="26"/>
      <c r="J31" s="27"/>
      <c r="K31" s="31">
        <v>105957.9</v>
      </c>
      <c r="L31" s="31">
        <v>247235.1</v>
      </c>
      <c r="M31" s="28"/>
      <c r="N31" s="21"/>
      <c r="O31" s="21"/>
      <c r="P31" s="21"/>
      <c r="Q31" s="21"/>
      <c r="R31" s="21"/>
      <c r="S31" s="21"/>
    </row>
    <row r="32" spans="1:19" s="49" customFormat="1" ht="18.75">
      <c r="A32" s="64"/>
      <c r="B32" s="39" t="s">
        <v>44</v>
      </c>
      <c r="C32" s="18"/>
      <c r="D32" s="24"/>
      <c r="E32" s="25"/>
      <c r="F32" s="26"/>
      <c r="G32" s="26"/>
      <c r="H32" s="26"/>
      <c r="I32" s="26"/>
      <c r="J32" s="27"/>
      <c r="K32" s="27"/>
      <c r="L32" s="27"/>
      <c r="M32" s="28"/>
      <c r="N32" s="21"/>
      <c r="O32" s="21"/>
      <c r="P32" s="21"/>
      <c r="Q32" s="21"/>
      <c r="R32" s="21"/>
      <c r="S32" s="21"/>
    </row>
    <row r="33" spans="1:19" s="49" customFormat="1" ht="18.75">
      <c r="A33" s="64"/>
      <c r="B33" s="17" t="s">
        <v>75</v>
      </c>
      <c r="C33" s="18"/>
      <c r="D33" s="19" t="s">
        <v>79</v>
      </c>
      <c r="E33" s="25"/>
      <c r="F33" s="26"/>
      <c r="G33" s="26"/>
      <c r="H33" s="26"/>
      <c r="I33" s="26"/>
      <c r="J33" s="27"/>
      <c r="K33" s="27"/>
      <c r="L33" s="27"/>
      <c r="M33" s="28"/>
      <c r="N33" s="21"/>
      <c r="O33" s="21"/>
      <c r="P33" s="21"/>
      <c r="Q33" s="21"/>
      <c r="R33" s="21">
        <v>1</v>
      </c>
      <c r="S33" s="21"/>
    </row>
    <row r="34" spans="1:19" s="49" customFormat="1" ht="18.75">
      <c r="A34" s="65" t="s">
        <v>171</v>
      </c>
      <c r="B34" s="39" t="s">
        <v>45</v>
      </c>
      <c r="C34" s="18"/>
      <c r="D34" s="24"/>
      <c r="E34" s="25"/>
      <c r="F34" s="26"/>
      <c r="G34" s="26"/>
      <c r="H34" s="26"/>
      <c r="I34" s="26"/>
      <c r="J34" s="27"/>
      <c r="K34" s="27"/>
      <c r="L34" s="27"/>
      <c r="M34" s="28"/>
      <c r="N34" s="21"/>
      <c r="O34" s="21"/>
      <c r="P34" s="21"/>
      <c r="Q34" s="21"/>
      <c r="R34" s="21"/>
      <c r="S34" s="21"/>
    </row>
    <row r="35" spans="1:19" s="49" customFormat="1" ht="39.75" customHeight="1">
      <c r="A35" s="64"/>
      <c r="B35" s="17" t="s">
        <v>23</v>
      </c>
      <c r="C35" s="18" t="s">
        <v>199</v>
      </c>
      <c r="D35" s="19" t="s">
        <v>19</v>
      </c>
      <c r="E35" s="20" t="s">
        <v>16</v>
      </c>
      <c r="F35" s="31">
        <f aca="true" t="shared" si="5" ref="F35:K35">F36+F37</f>
        <v>320025</v>
      </c>
      <c r="G35" s="31">
        <f t="shared" si="5"/>
        <v>0</v>
      </c>
      <c r="H35" s="31">
        <f t="shared" si="5"/>
        <v>0</v>
      </c>
      <c r="I35" s="31">
        <f t="shared" si="5"/>
        <v>0</v>
      </c>
      <c r="J35" s="31">
        <f t="shared" si="5"/>
        <v>0</v>
      </c>
      <c r="K35" s="31">
        <f t="shared" si="5"/>
        <v>143700</v>
      </c>
      <c r="L35" s="31">
        <f>L36+L37</f>
        <v>176325</v>
      </c>
      <c r="M35" s="28"/>
      <c r="N35" s="21"/>
      <c r="O35" s="21"/>
      <c r="P35" s="21"/>
      <c r="Q35" s="21"/>
      <c r="R35" s="21"/>
      <c r="S35" s="21"/>
    </row>
    <row r="36" spans="1:19" s="49" customFormat="1" ht="18.75">
      <c r="A36" s="64"/>
      <c r="B36" s="17"/>
      <c r="C36" s="18" t="s">
        <v>200</v>
      </c>
      <c r="D36" s="19" t="s">
        <v>19</v>
      </c>
      <c r="E36" s="20" t="s">
        <v>2</v>
      </c>
      <c r="F36" s="51">
        <f>G36+H36+I36+J36+K36+L36</f>
        <v>0</v>
      </c>
      <c r="G36" s="51"/>
      <c r="H36" s="51"/>
      <c r="I36" s="51"/>
      <c r="J36" s="31"/>
      <c r="K36" s="31"/>
      <c r="L36" s="31"/>
      <c r="M36" s="28"/>
      <c r="N36" s="21"/>
      <c r="O36" s="21"/>
      <c r="P36" s="21"/>
      <c r="Q36" s="21"/>
      <c r="R36" s="21"/>
      <c r="S36" s="21"/>
    </row>
    <row r="37" spans="1:19" s="49" customFormat="1" ht="18.75">
      <c r="A37" s="64"/>
      <c r="B37" s="17"/>
      <c r="C37" s="18"/>
      <c r="D37" s="19" t="s">
        <v>19</v>
      </c>
      <c r="E37" s="20" t="s">
        <v>1</v>
      </c>
      <c r="F37" s="51">
        <f>G37+H37+I37+J37+K37+L37</f>
        <v>320025</v>
      </c>
      <c r="G37" s="51"/>
      <c r="H37" s="51"/>
      <c r="I37" s="51"/>
      <c r="J37" s="31"/>
      <c r="K37" s="31">
        <v>143700</v>
      </c>
      <c r="L37" s="31">
        <v>176325</v>
      </c>
      <c r="M37" s="28"/>
      <c r="N37" s="21"/>
      <c r="O37" s="21"/>
      <c r="P37" s="21"/>
      <c r="Q37" s="21"/>
      <c r="R37" s="21"/>
      <c r="S37" s="21"/>
    </row>
    <row r="38" spans="1:19" s="49" customFormat="1" ht="18.75">
      <c r="A38" s="64"/>
      <c r="B38" s="39" t="s">
        <v>46</v>
      </c>
      <c r="C38" s="18"/>
      <c r="D38" s="24"/>
      <c r="E38" s="25"/>
      <c r="F38" s="26"/>
      <c r="G38" s="26"/>
      <c r="H38" s="26"/>
      <c r="I38" s="26"/>
      <c r="J38" s="27"/>
      <c r="K38" s="27"/>
      <c r="L38" s="27"/>
      <c r="M38" s="28"/>
      <c r="N38" s="21"/>
      <c r="O38" s="21"/>
      <c r="P38" s="21"/>
      <c r="Q38" s="21"/>
      <c r="R38" s="21"/>
      <c r="S38" s="21"/>
    </row>
    <row r="39" spans="1:19" s="49" customFormat="1" ht="18.75">
      <c r="A39" s="64"/>
      <c r="B39" s="17" t="s">
        <v>75</v>
      </c>
      <c r="C39" s="18"/>
      <c r="D39" s="19" t="s">
        <v>79</v>
      </c>
      <c r="E39" s="25"/>
      <c r="F39" s="26"/>
      <c r="G39" s="26"/>
      <c r="H39" s="26"/>
      <c r="I39" s="26"/>
      <c r="J39" s="27"/>
      <c r="K39" s="27"/>
      <c r="L39" s="27"/>
      <c r="M39" s="28"/>
      <c r="N39" s="21"/>
      <c r="O39" s="21"/>
      <c r="P39" s="21"/>
      <c r="Q39" s="21"/>
      <c r="R39" s="21">
        <v>1</v>
      </c>
      <c r="S39" s="21"/>
    </row>
    <row r="40" spans="1:19" s="49" customFormat="1" ht="18.75">
      <c r="A40" s="65" t="s">
        <v>172</v>
      </c>
      <c r="B40" s="39" t="s">
        <v>47</v>
      </c>
      <c r="C40" s="18"/>
      <c r="D40" s="24"/>
      <c r="E40" s="25"/>
      <c r="F40" s="26"/>
      <c r="G40" s="26"/>
      <c r="H40" s="26"/>
      <c r="I40" s="26"/>
      <c r="J40" s="27"/>
      <c r="K40" s="27"/>
      <c r="L40" s="27"/>
      <c r="M40" s="28"/>
      <c r="N40" s="21"/>
      <c r="O40" s="21"/>
      <c r="P40" s="21"/>
      <c r="Q40" s="21"/>
      <c r="R40" s="21"/>
      <c r="S40" s="21"/>
    </row>
    <row r="41" spans="1:19" s="49" customFormat="1" ht="59.25" customHeight="1">
      <c r="A41" s="64"/>
      <c r="B41" s="17" t="s">
        <v>25</v>
      </c>
      <c r="C41" s="18" t="s">
        <v>24</v>
      </c>
      <c r="D41" s="19" t="s">
        <v>19</v>
      </c>
      <c r="E41" s="20" t="s">
        <v>16</v>
      </c>
      <c r="F41" s="31">
        <f aca="true" t="shared" si="6" ref="F41:K41">F42+F43</f>
        <v>275401.2</v>
      </c>
      <c r="G41" s="31">
        <f t="shared" si="6"/>
        <v>0</v>
      </c>
      <c r="H41" s="31">
        <f t="shared" si="6"/>
        <v>0</v>
      </c>
      <c r="I41" s="31">
        <f t="shared" si="6"/>
        <v>0</v>
      </c>
      <c r="J41" s="31">
        <f t="shared" si="6"/>
        <v>0</v>
      </c>
      <c r="K41" s="31">
        <f t="shared" si="6"/>
        <v>219655.2</v>
      </c>
      <c r="L41" s="31">
        <f>L42+L43</f>
        <v>55746</v>
      </c>
      <c r="M41" s="28"/>
      <c r="N41" s="21"/>
      <c r="O41" s="21"/>
      <c r="P41" s="21"/>
      <c r="Q41" s="21"/>
      <c r="R41" s="21"/>
      <c r="S41" s="21"/>
    </row>
    <row r="42" spans="1:19" s="49" customFormat="1" ht="18.75">
      <c r="A42" s="64"/>
      <c r="B42" s="17"/>
      <c r="C42" s="18"/>
      <c r="D42" s="19" t="s">
        <v>19</v>
      </c>
      <c r="E42" s="20" t="s">
        <v>2</v>
      </c>
      <c r="F42" s="51">
        <f>G42+H42+I42+J42+K42+L42</f>
        <v>0</v>
      </c>
      <c r="G42" s="51"/>
      <c r="H42" s="51"/>
      <c r="I42" s="51"/>
      <c r="J42" s="31"/>
      <c r="K42" s="31"/>
      <c r="L42" s="31"/>
      <c r="M42" s="28"/>
      <c r="N42" s="21"/>
      <c r="O42" s="21"/>
      <c r="P42" s="21"/>
      <c r="Q42" s="21"/>
      <c r="R42" s="21"/>
      <c r="S42" s="21"/>
    </row>
    <row r="43" spans="1:19" s="49" customFormat="1" ht="18.75">
      <c r="A43" s="64"/>
      <c r="B43" s="17"/>
      <c r="C43" s="18"/>
      <c r="D43" s="19" t="s">
        <v>19</v>
      </c>
      <c r="E43" s="20" t="s">
        <v>1</v>
      </c>
      <c r="F43" s="51">
        <f>G43+H43+I43+J43+K43+L43</f>
        <v>275401.2</v>
      </c>
      <c r="G43" s="51"/>
      <c r="H43" s="51"/>
      <c r="I43" s="51"/>
      <c r="J43" s="31"/>
      <c r="K43" s="31">
        <v>219655.2</v>
      </c>
      <c r="L43" s="31">
        <v>55746</v>
      </c>
      <c r="M43" s="28"/>
      <c r="N43" s="21"/>
      <c r="O43" s="21"/>
      <c r="P43" s="21"/>
      <c r="Q43" s="21"/>
      <c r="R43" s="21"/>
      <c r="S43" s="21"/>
    </row>
    <row r="44" spans="1:19" s="49" customFormat="1" ht="18.75">
      <c r="A44" s="64"/>
      <c r="B44" s="39" t="s">
        <v>48</v>
      </c>
      <c r="C44" s="18"/>
      <c r="D44" s="24"/>
      <c r="E44" s="25"/>
      <c r="F44" s="26"/>
      <c r="G44" s="26"/>
      <c r="H44" s="26"/>
      <c r="I44" s="26"/>
      <c r="J44" s="27"/>
      <c r="K44" s="27"/>
      <c r="L44" s="27"/>
      <c r="M44" s="28"/>
      <c r="N44" s="21"/>
      <c r="O44" s="21"/>
      <c r="P44" s="21"/>
      <c r="Q44" s="21"/>
      <c r="R44" s="21"/>
      <c r="S44" s="21"/>
    </row>
    <row r="45" spans="1:19" s="49" customFormat="1" ht="18.75">
      <c r="A45" s="64"/>
      <c r="B45" s="17" t="s">
        <v>75</v>
      </c>
      <c r="C45" s="18"/>
      <c r="D45" s="19" t="s">
        <v>79</v>
      </c>
      <c r="E45" s="25"/>
      <c r="F45" s="26"/>
      <c r="G45" s="26"/>
      <c r="H45" s="26"/>
      <c r="I45" s="26"/>
      <c r="J45" s="27"/>
      <c r="K45" s="27"/>
      <c r="L45" s="27"/>
      <c r="M45" s="28"/>
      <c r="N45" s="21"/>
      <c r="O45" s="21"/>
      <c r="P45" s="21"/>
      <c r="Q45" s="21"/>
      <c r="R45" s="21">
        <v>1</v>
      </c>
      <c r="S45" s="21"/>
    </row>
    <row r="46" spans="1:19" s="49" customFormat="1" ht="18.75">
      <c r="A46" s="65" t="s">
        <v>173</v>
      </c>
      <c r="B46" s="39" t="s">
        <v>49</v>
      </c>
      <c r="C46" s="18"/>
      <c r="D46" s="24"/>
      <c r="E46" s="25"/>
      <c r="F46" s="26"/>
      <c r="G46" s="26"/>
      <c r="H46" s="26"/>
      <c r="I46" s="26"/>
      <c r="J46" s="27"/>
      <c r="K46" s="27"/>
      <c r="L46" s="27"/>
      <c r="M46" s="28"/>
      <c r="N46" s="21"/>
      <c r="O46" s="21"/>
      <c r="P46" s="21"/>
      <c r="Q46" s="21"/>
      <c r="R46" s="21"/>
      <c r="S46" s="21"/>
    </row>
    <row r="47" spans="1:19" s="49" customFormat="1" ht="41.25" customHeight="1">
      <c r="A47" s="64"/>
      <c r="B47" s="17" t="s">
        <v>135</v>
      </c>
      <c r="C47" s="18" t="s">
        <v>136</v>
      </c>
      <c r="D47" s="19" t="s">
        <v>19</v>
      </c>
      <c r="E47" s="20" t="s">
        <v>16</v>
      </c>
      <c r="F47" s="31">
        <f aca="true" t="shared" si="7" ref="F47:K47">F48+F49</f>
        <v>353193</v>
      </c>
      <c r="G47" s="31">
        <f t="shared" si="7"/>
        <v>0</v>
      </c>
      <c r="H47" s="31">
        <f t="shared" si="7"/>
        <v>0</v>
      </c>
      <c r="I47" s="31">
        <f t="shared" si="7"/>
        <v>0</v>
      </c>
      <c r="J47" s="31">
        <f t="shared" si="7"/>
        <v>0</v>
      </c>
      <c r="K47" s="31">
        <f t="shared" si="7"/>
        <v>174059</v>
      </c>
      <c r="L47" s="31">
        <f>L48+L49</f>
        <v>179134</v>
      </c>
      <c r="M47" s="28"/>
      <c r="N47" s="21"/>
      <c r="O47" s="21"/>
      <c r="P47" s="21"/>
      <c r="Q47" s="21"/>
      <c r="R47" s="21"/>
      <c r="S47" s="21"/>
    </row>
    <row r="48" spans="1:19" s="49" customFormat="1" ht="18.75">
      <c r="A48" s="64"/>
      <c r="B48" s="17"/>
      <c r="C48" s="18"/>
      <c r="D48" s="19" t="s">
        <v>19</v>
      </c>
      <c r="E48" s="20" t="s">
        <v>2</v>
      </c>
      <c r="F48" s="51">
        <f>G48+H48+I48+J48+K48+L48</f>
        <v>0</v>
      </c>
      <c r="G48" s="51"/>
      <c r="H48" s="51"/>
      <c r="I48" s="51"/>
      <c r="J48" s="31"/>
      <c r="K48" s="31"/>
      <c r="L48" s="31"/>
      <c r="M48" s="28"/>
      <c r="N48" s="21"/>
      <c r="O48" s="21"/>
      <c r="P48" s="21"/>
      <c r="Q48" s="21"/>
      <c r="R48" s="21"/>
      <c r="S48" s="21"/>
    </row>
    <row r="49" spans="1:19" s="49" customFormat="1" ht="18.75">
      <c r="A49" s="64"/>
      <c r="B49" s="17"/>
      <c r="C49" s="18"/>
      <c r="D49" s="19" t="s">
        <v>19</v>
      </c>
      <c r="E49" s="20" t="s">
        <v>1</v>
      </c>
      <c r="F49" s="51">
        <f>G49+H49+I49+J49+K49+L49</f>
        <v>353193</v>
      </c>
      <c r="G49" s="51"/>
      <c r="H49" s="51"/>
      <c r="I49" s="51"/>
      <c r="J49" s="31"/>
      <c r="K49" s="31">
        <v>174059</v>
      </c>
      <c r="L49" s="31">
        <v>179134</v>
      </c>
      <c r="M49" s="28"/>
      <c r="N49" s="21"/>
      <c r="O49" s="21"/>
      <c r="P49" s="21"/>
      <c r="Q49" s="21"/>
      <c r="R49" s="21"/>
      <c r="S49" s="21"/>
    </row>
    <row r="50" spans="1:19" s="49" customFormat="1" ht="18.75">
      <c r="A50" s="64"/>
      <c r="B50" s="39" t="s">
        <v>50</v>
      </c>
      <c r="C50" s="18"/>
      <c r="D50" s="24"/>
      <c r="E50" s="25"/>
      <c r="F50" s="26"/>
      <c r="G50" s="26"/>
      <c r="H50" s="26"/>
      <c r="I50" s="26"/>
      <c r="J50" s="27"/>
      <c r="K50" s="27"/>
      <c r="L50" s="27"/>
      <c r="M50" s="28"/>
      <c r="N50" s="21"/>
      <c r="O50" s="21"/>
      <c r="P50" s="21"/>
      <c r="Q50" s="21"/>
      <c r="R50" s="21"/>
      <c r="S50" s="21"/>
    </row>
    <row r="51" spans="1:19" s="49" customFormat="1" ht="18.75">
      <c r="A51" s="64"/>
      <c r="B51" s="17" t="s">
        <v>75</v>
      </c>
      <c r="C51" s="18"/>
      <c r="D51" s="19" t="s">
        <v>79</v>
      </c>
      <c r="E51" s="25"/>
      <c r="F51" s="26"/>
      <c r="G51" s="26"/>
      <c r="H51" s="26"/>
      <c r="I51" s="26"/>
      <c r="J51" s="27"/>
      <c r="K51" s="27"/>
      <c r="L51" s="27"/>
      <c r="M51" s="28"/>
      <c r="N51" s="21"/>
      <c r="O51" s="21"/>
      <c r="P51" s="21"/>
      <c r="Q51" s="21"/>
      <c r="R51" s="21">
        <v>1</v>
      </c>
      <c r="S51" s="21"/>
    </row>
    <row r="52" spans="1:19" s="49" customFormat="1" ht="18.75">
      <c r="A52" s="65" t="s">
        <v>174</v>
      </c>
      <c r="B52" s="39" t="s">
        <v>51</v>
      </c>
      <c r="C52" s="18"/>
      <c r="D52" s="24"/>
      <c r="E52" s="25"/>
      <c r="F52" s="26"/>
      <c r="G52" s="26"/>
      <c r="H52" s="26"/>
      <c r="I52" s="26"/>
      <c r="J52" s="27"/>
      <c r="K52" s="27"/>
      <c r="L52" s="27"/>
      <c r="M52" s="28"/>
      <c r="N52" s="21"/>
      <c r="O52" s="21"/>
      <c r="P52" s="21"/>
      <c r="Q52" s="21"/>
      <c r="R52" s="21"/>
      <c r="S52" s="21"/>
    </row>
    <row r="53" spans="1:19" s="49" customFormat="1" ht="45.75" customHeight="1">
      <c r="A53" s="64"/>
      <c r="B53" s="17" t="s">
        <v>194</v>
      </c>
      <c r="C53" s="18" t="s">
        <v>136</v>
      </c>
      <c r="D53" s="19" t="s">
        <v>19</v>
      </c>
      <c r="E53" s="20" t="s">
        <v>16</v>
      </c>
      <c r="F53" s="31">
        <f aca="true" t="shared" si="8" ref="F53:K53">F54+F55</f>
        <v>371782.1</v>
      </c>
      <c r="G53" s="31">
        <f t="shared" si="8"/>
        <v>0</v>
      </c>
      <c r="H53" s="31">
        <f t="shared" si="8"/>
        <v>0</v>
      </c>
      <c r="I53" s="31">
        <f t="shared" si="8"/>
        <v>0</v>
      </c>
      <c r="J53" s="31">
        <f t="shared" si="8"/>
        <v>0</v>
      </c>
      <c r="K53" s="31">
        <f t="shared" si="8"/>
        <v>183353.5</v>
      </c>
      <c r="L53" s="31">
        <f>L54+L55</f>
        <v>188428.6</v>
      </c>
      <c r="M53" s="28"/>
      <c r="N53" s="21"/>
      <c r="O53" s="21"/>
      <c r="P53" s="21"/>
      <c r="Q53" s="21"/>
      <c r="R53" s="21"/>
      <c r="S53" s="21"/>
    </row>
    <row r="54" spans="1:19" s="49" customFormat="1" ht="18.75">
      <c r="A54" s="64"/>
      <c r="B54" s="17"/>
      <c r="C54" s="18"/>
      <c r="D54" s="19" t="s">
        <v>19</v>
      </c>
      <c r="E54" s="20" t="s">
        <v>2</v>
      </c>
      <c r="F54" s="51">
        <f>G54+H54+I54+J54+K54+L54</f>
        <v>371782.1</v>
      </c>
      <c r="G54" s="51"/>
      <c r="H54" s="51"/>
      <c r="I54" s="51"/>
      <c r="J54" s="31"/>
      <c r="K54" s="31">
        <v>183353.5</v>
      </c>
      <c r="L54" s="31">
        <v>188428.6</v>
      </c>
      <c r="M54" s="28"/>
      <c r="N54" s="21"/>
      <c r="O54" s="21"/>
      <c r="P54" s="21"/>
      <c r="Q54" s="21"/>
      <c r="R54" s="21"/>
      <c r="S54" s="21"/>
    </row>
    <row r="55" spans="1:19" s="49" customFormat="1" ht="18.75">
      <c r="A55" s="64"/>
      <c r="B55" s="17"/>
      <c r="C55" s="18"/>
      <c r="D55" s="19" t="s">
        <v>19</v>
      </c>
      <c r="E55" s="20" t="s">
        <v>1</v>
      </c>
      <c r="F55" s="51">
        <f>G55+H55+I55+J55+K55+L55</f>
        <v>0</v>
      </c>
      <c r="G55" s="51"/>
      <c r="H55" s="51"/>
      <c r="I55" s="51"/>
      <c r="J55" s="31"/>
      <c r="K55" s="31"/>
      <c r="L55" s="31"/>
      <c r="M55" s="28"/>
      <c r="N55" s="21"/>
      <c r="O55" s="21"/>
      <c r="P55" s="21"/>
      <c r="Q55" s="21"/>
      <c r="R55" s="21"/>
      <c r="S55" s="21"/>
    </row>
    <row r="56" spans="1:19" s="49" customFormat="1" ht="18.75">
      <c r="A56" s="64"/>
      <c r="B56" s="39" t="s">
        <v>52</v>
      </c>
      <c r="C56" s="18"/>
      <c r="D56" s="24"/>
      <c r="E56" s="25"/>
      <c r="F56" s="26"/>
      <c r="G56" s="26"/>
      <c r="H56" s="26"/>
      <c r="I56" s="26"/>
      <c r="J56" s="27"/>
      <c r="K56" s="27"/>
      <c r="L56" s="27"/>
      <c r="M56" s="28"/>
      <c r="N56" s="21"/>
      <c r="O56" s="21"/>
      <c r="P56" s="21"/>
      <c r="Q56" s="21"/>
      <c r="R56" s="21"/>
      <c r="S56" s="21"/>
    </row>
    <row r="57" spans="1:19" s="49" customFormat="1" ht="18.75">
      <c r="A57" s="64"/>
      <c r="B57" s="17" t="s">
        <v>75</v>
      </c>
      <c r="C57" s="18"/>
      <c r="D57" s="19" t="s">
        <v>79</v>
      </c>
      <c r="E57" s="25"/>
      <c r="F57" s="26"/>
      <c r="G57" s="26"/>
      <c r="H57" s="26"/>
      <c r="I57" s="26"/>
      <c r="J57" s="27"/>
      <c r="K57" s="27"/>
      <c r="L57" s="27"/>
      <c r="M57" s="28"/>
      <c r="N57" s="21"/>
      <c r="O57" s="21"/>
      <c r="P57" s="21"/>
      <c r="Q57" s="21"/>
      <c r="R57" s="21">
        <v>1</v>
      </c>
      <c r="S57" s="21"/>
    </row>
    <row r="58" spans="1:19" s="49" customFormat="1" ht="18.75">
      <c r="A58" s="65" t="s">
        <v>175</v>
      </c>
      <c r="B58" s="39" t="s">
        <v>53</v>
      </c>
      <c r="C58" s="18"/>
      <c r="D58" s="24"/>
      <c r="E58" s="25"/>
      <c r="F58" s="26"/>
      <c r="G58" s="26"/>
      <c r="H58" s="26"/>
      <c r="I58" s="26"/>
      <c r="J58" s="27"/>
      <c r="K58" s="27"/>
      <c r="L58" s="27"/>
      <c r="M58" s="28"/>
      <c r="N58" s="21"/>
      <c r="O58" s="21"/>
      <c r="P58" s="21"/>
      <c r="Q58" s="21"/>
      <c r="R58" s="21"/>
      <c r="S58" s="21"/>
    </row>
    <row r="59" spans="1:19" s="49" customFormat="1" ht="44.25" customHeight="1">
      <c r="A59" s="64"/>
      <c r="B59" s="17" t="s">
        <v>137</v>
      </c>
      <c r="C59" s="18" t="s">
        <v>136</v>
      </c>
      <c r="D59" s="19" t="s">
        <v>19</v>
      </c>
      <c r="E59" s="20" t="s">
        <v>16</v>
      </c>
      <c r="F59" s="31">
        <f aca="true" t="shared" si="9" ref="F59:K59">F60+F61</f>
        <v>371782.1</v>
      </c>
      <c r="G59" s="31">
        <f t="shared" si="9"/>
        <v>0</v>
      </c>
      <c r="H59" s="31">
        <f t="shared" si="9"/>
        <v>0</v>
      </c>
      <c r="I59" s="31">
        <f t="shared" si="9"/>
        <v>0</v>
      </c>
      <c r="J59" s="31">
        <f t="shared" si="9"/>
        <v>0</v>
      </c>
      <c r="K59" s="31">
        <f t="shared" si="9"/>
        <v>183353.5</v>
      </c>
      <c r="L59" s="31">
        <f>L60+L61</f>
        <v>188428.6</v>
      </c>
      <c r="M59" s="28"/>
      <c r="N59" s="21"/>
      <c r="O59" s="21"/>
      <c r="P59" s="21"/>
      <c r="Q59" s="21"/>
      <c r="R59" s="21"/>
      <c r="S59" s="21"/>
    </row>
    <row r="60" spans="1:19" s="49" customFormat="1" ht="18.75">
      <c r="A60" s="64"/>
      <c r="B60" s="17"/>
      <c r="C60" s="18"/>
      <c r="D60" s="19" t="s">
        <v>19</v>
      </c>
      <c r="E60" s="20" t="s">
        <v>2</v>
      </c>
      <c r="F60" s="51">
        <f>G60+H60+I60+J60+K60+L60</f>
        <v>18589.1</v>
      </c>
      <c r="G60" s="51"/>
      <c r="H60" s="51"/>
      <c r="I60" s="51"/>
      <c r="J60" s="31"/>
      <c r="K60" s="31">
        <v>9294.5</v>
      </c>
      <c r="L60" s="31">
        <v>9294.6</v>
      </c>
      <c r="M60" s="28"/>
      <c r="N60" s="21"/>
      <c r="O60" s="21"/>
      <c r="P60" s="21"/>
      <c r="Q60" s="21"/>
      <c r="R60" s="21"/>
      <c r="S60" s="21"/>
    </row>
    <row r="61" spans="1:19" s="49" customFormat="1" ht="18.75">
      <c r="A61" s="64"/>
      <c r="B61" s="17"/>
      <c r="C61" s="18"/>
      <c r="D61" s="19" t="s">
        <v>19</v>
      </c>
      <c r="E61" s="20" t="s">
        <v>1</v>
      </c>
      <c r="F61" s="51">
        <f>G61+H61+I61+J61+K61+L61</f>
        <v>353193</v>
      </c>
      <c r="G61" s="51"/>
      <c r="H61" s="51"/>
      <c r="I61" s="51"/>
      <c r="J61" s="31"/>
      <c r="K61" s="31">
        <v>174059</v>
      </c>
      <c r="L61" s="31">
        <v>179134</v>
      </c>
      <c r="M61" s="28"/>
      <c r="N61" s="21"/>
      <c r="O61" s="21"/>
      <c r="P61" s="21"/>
      <c r="Q61" s="21"/>
      <c r="R61" s="21"/>
      <c r="S61" s="21"/>
    </row>
    <row r="62" spans="1:19" s="49" customFormat="1" ht="18.75">
      <c r="A62" s="64"/>
      <c r="B62" s="39" t="s">
        <v>54</v>
      </c>
      <c r="C62" s="18"/>
      <c r="D62" s="19"/>
      <c r="E62" s="25"/>
      <c r="F62" s="26"/>
      <c r="G62" s="26"/>
      <c r="H62" s="26"/>
      <c r="I62" s="26"/>
      <c r="J62" s="27"/>
      <c r="K62" s="27"/>
      <c r="L62" s="27"/>
      <c r="M62" s="28"/>
      <c r="N62" s="21"/>
      <c r="O62" s="21"/>
      <c r="P62" s="21"/>
      <c r="Q62" s="21"/>
      <c r="R62" s="21"/>
      <c r="S62" s="21"/>
    </row>
    <row r="63" spans="1:19" s="49" customFormat="1" ht="18.75">
      <c r="A63" s="64"/>
      <c r="B63" s="17" t="s">
        <v>75</v>
      </c>
      <c r="C63" s="18"/>
      <c r="D63" s="19" t="s">
        <v>79</v>
      </c>
      <c r="E63" s="25"/>
      <c r="F63" s="26"/>
      <c r="G63" s="26"/>
      <c r="H63" s="26"/>
      <c r="I63" s="26"/>
      <c r="J63" s="27"/>
      <c r="K63" s="27"/>
      <c r="L63" s="27"/>
      <c r="M63" s="28"/>
      <c r="N63" s="21"/>
      <c r="O63" s="21"/>
      <c r="P63" s="21"/>
      <c r="Q63" s="21"/>
      <c r="R63" s="21">
        <v>1</v>
      </c>
      <c r="S63" s="21"/>
    </row>
    <row r="64" spans="1:19" s="49" customFormat="1" ht="18.75">
      <c r="A64" s="65" t="s">
        <v>176</v>
      </c>
      <c r="B64" s="39" t="s">
        <v>56</v>
      </c>
      <c r="C64" s="18"/>
      <c r="D64" s="24"/>
      <c r="E64" s="25"/>
      <c r="F64" s="26"/>
      <c r="G64" s="26"/>
      <c r="H64" s="26"/>
      <c r="I64" s="26"/>
      <c r="J64" s="27"/>
      <c r="K64" s="27"/>
      <c r="L64" s="27"/>
      <c r="M64" s="28"/>
      <c r="N64" s="21"/>
      <c r="O64" s="21"/>
      <c r="P64" s="21"/>
      <c r="Q64" s="21"/>
      <c r="R64" s="21"/>
      <c r="S64" s="21"/>
    </row>
    <row r="65" spans="1:19" s="49" customFormat="1" ht="42.75" customHeight="1">
      <c r="A65" s="64"/>
      <c r="B65" s="17" t="s">
        <v>138</v>
      </c>
      <c r="C65" s="18" t="s">
        <v>136</v>
      </c>
      <c r="D65" s="19" t="s">
        <v>19</v>
      </c>
      <c r="E65" s="20" t="s">
        <v>16</v>
      </c>
      <c r="F65" s="31">
        <f aca="true" t="shared" si="10" ref="F65:L65">F66+F67</f>
        <v>353193</v>
      </c>
      <c r="G65" s="31">
        <f t="shared" si="10"/>
        <v>0</v>
      </c>
      <c r="H65" s="31">
        <f t="shared" si="10"/>
        <v>0</v>
      </c>
      <c r="I65" s="31">
        <f t="shared" si="10"/>
        <v>0</v>
      </c>
      <c r="J65" s="31">
        <f t="shared" si="10"/>
        <v>0</v>
      </c>
      <c r="K65" s="31">
        <f t="shared" si="10"/>
        <v>174059</v>
      </c>
      <c r="L65" s="31">
        <f t="shared" si="10"/>
        <v>179134</v>
      </c>
      <c r="M65" s="28"/>
      <c r="N65" s="21"/>
      <c r="O65" s="21"/>
      <c r="P65" s="21"/>
      <c r="Q65" s="21"/>
      <c r="R65" s="21"/>
      <c r="S65" s="21"/>
    </row>
    <row r="66" spans="1:19" s="49" customFormat="1" ht="18.75">
      <c r="A66" s="64"/>
      <c r="B66" s="17"/>
      <c r="C66" s="18"/>
      <c r="D66" s="19" t="s">
        <v>19</v>
      </c>
      <c r="E66" s="20" t="s">
        <v>2</v>
      </c>
      <c r="F66" s="51">
        <f>G66+H66+I66+J66+K66+L66</f>
        <v>0</v>
      </c>
      <c r="G66" s="51"/>
      <c r="H66" s="51"/>
      <c r="I66" s="51"/>
      <c r="J66" s="31"/>
      <c r="K66" s="31"/>
      <c r="L66" s="31"/>
      <c r="M66" s="28"/>
      <c r="N66" s="21"/>
      <c r="O66" s="21"/>
      <c r="P66" s="21"/>
      <c r="Q66" s="21"/>
      <c r="R66" s="21"/>
      <c r="S66" s="21"/>
    </row>
    <row r="67" spans="1:19" s="49" customFormat="1" ht="18.75">
      <c r="A67" s="64"/>
      <c r="B67" s="17"/>
      <c r="C67" s="18"/>
      <c r="D67" s="19" t="s">
        <v>19</v>
      </c>
      <c r="E67" s="20" t="s">
        <v>1</v>
      </c>
      <c r="F67" s="51">
        <f>G67+H67+I67+J67+K67+L67</f>
        <v>353193</v>
      </c>
      <c r="G67" s="51"/>
      <c r="H67" s="51"/>
      <c r="I67" s="51"/>
      <c r="J67" s="31"/>
      <c r="K67" s="31">
        <v>174059</v>
      </c>
      <c r="L67" s="31">
        <v>179134</v>
      </c>
      <c r="M67" s="28"/>
      <c r="N67" s="21"/>
      <c r="O67" s="21"/>
      <c r="P67" s="21"/>
      <c r="Q67" s="21"/>
      <c r="R67" s="21"/>
      <c r="S67" s="21"/>
    </row>
    <row r="68" spans="1:19" s="49" customFormat="1" ht="18.75">
      <c r="A68" s="64"/>
      <c r="B68" s="39" t="s">
        <v>55</v>
      </c>
      <c r="C68" s="18"/>
      <c r="D68" s="24"/>
      <c r="E68" s="25"/>
      <c r="F68" s="26"/>
      <c r="G68" s="26"/>
      <c r="H68" s="26"/>
      <c r="I68" s="26"/>
      <c r="J68" s="27"/>
      <c r="K68" s="27"/>
      <c r="L68" s="27"/>
      <c r="M68" s="28"/>
      <c r="N68" s="21"/>
      <c r="O68" s="21"/>
      <c r="P68" s="21"/>
      <c r="Q68" s="21"/>
      <c r="R68" s="21"/>
      <c r="S68" s="21"/>
    </row>
    <row r="69" spans="1:19" s="49" customFormat="1" ht="18.75">
      <c r="A69" s="64"/>
      <c r="B69" s="17" t="s">
        <v>75</v>
      </c>
      <c r="C69" s="18"/>
      <c r="D69" s="19" t="s">
        <v>79</v>
      </c>
      <c r="E69" s="25"/>
      <c r="F69" s="26"/>
      <c r="G69" s="26"/>
      <c r="H69" s="26"/>
      <c r="I69" s="26"/>
      <c r="J69" s="27"/>
      <c r="K69" s="27"/>
      <c r="L69" s="27"/>
      <c r="M69" s="28"/>
      <c r="N69" s="21"/>
      <c r="O69" s="21"/>
      <c r="P69" s="21"/>
      <c r="Q69" s="21"/>
      <c r="R69" s="21">
        <v>1</v>
      </c>
      <c r="S69" s="21"/>
    </row>
    <row r="70" spans="1:19" s="49" customFormat="1" ht="18.75">
      <c r="A70" s="65" t="s">
        <v>177</v>
      </c>
      <c r="B70" s="39" t="s">
        <v>57</v>
      </c>
      <c r="C70" s="18"/>
      <c r="D70" s="24"/>
      <c r="E70" s="25"/>
      <c r="F70" s="26"/>
      <c r="G70" s="26"/>
      <c r="H70" s="26"/>
      <c r="I70" s="26"/>
      <c r="J70" s="27"/>
      <c r="K70" s="27"/>
      <c r="L70" s="27"/>
      <c r="M70" s="28"/>
      <c r="N70" s="21"/>
      <c r="O70" s="21"/>
      <c r="P70" s="21"/>
      <c r="Q70" s="21"/>
      <c r="R70" s="21"/>
      <c r="S70" s="21"/>
    </row>
    <row r="71" spans="1:19" s="49" customFormat="1" ht="44.25" customHeight="1">
      <c r="A71" s="64"/>
      <c r="B71" s="17" t="s">
        <v>139</v>
      </c>
      <c r="C71" s="18" t="s">
        <v>136</v>
      </c>
      <c r="D71" s="19" t="s">
        <v>19</v>
      </c>
      <c r="E71" s="20" t="s">
        <v>16</v>
      </c>
      <c r="F71" s="31">
        <f aca="true" t="shared" si="11" ref="F71:L71">F72+F73</f>
        <v>371782.1</v>
      </c>
      <c r="G71" s="31">
        <f t="shared" si="11"/>
        <v>0</v>
      </c>
      <c r="H71" s="31">
        <f t="shared" si="11"/>
        <v>0</v>
      </c>
      <c r="I71" s="31">
        <f t="shared" si="11"/>
        <v>0</v>
      </c>
      <c r="J71" s="31">
        <f t="shared" si="11"/>
        <v>0</v>
      </c>
      <c r="K71" s="31">
        <f t="shared" si="11"/>
        <v>183353.5</v>
      </c>
      <c r="L71" s="31">
        <f t="shared" si="11"/>
        <v>188428.6</v>
      </c>
      <c r="M71" s="28"/>
      <c r="N71" s="21"/>
      <c r="O71" s="21"/>
      <c r="P71" s="21"/>
      <c r="Q71" s="21"/>
      <c r="R71" s="21"/>
      <c r="S71" s="21"/>
    </row>
    <row r="72" spans="1:19" s="49" customFormat="1" ht="18.75">
      <c r="A72" s="64"/>
      <c r="B72" s="17"/>
      <c r="C72" s="18"/>
      <c r="D72" s="19" t="s">
        <v>19</v>
      </c>
      <c r="E72" s="20" t="s">
        <v>2</v>
      </c>
      <c r="F72" s="51">
        <f>G72+H72+I72+J72+K72+L72</f>
        <v>18589.1</v>
      </c>
      <c r="G72" s="51"/>
      <c r="H72" s="51"/>
      <c r="I72" s="51"/>
      <c r="J72" s="31"/>
      <c r="K72" s="31">
        <v>9294.5</v>
      </c>
      <c r="L72" s="31">
        <v>9294.6</v>
      </c>
      <c r="M72" s="28"/>
      <c r="N72" s="21"/>
      <c r="O72" s="21"/>
      <c r="P72" s="21"/>
      <c r="Q72" s="21"/>
      <c r="R72" s="21"/>
      <c r="S72" s="21"/>
    </row>
    <row r="73" spans="1:19" s="49" customFormat="1" ht="18.75">
      <c r="A73" s="64"/>
      <c r="B73" s="17"/>
      <c r="C73" s="18"/>
      <c r="D73" s="19" t="s">
        <v>19</v>
      </c>
      <c r="E73" s="20" t="s">
        <v>1</v>
      </c>
      <c r="F73" s="51">
        <f>G73+H73+I73+J73+K73+L73</f>
        <v>353193</v>
      </c>
      <c r="G73" s="51"/>
      <c r="H73" s="51"/>
      <c r="I73" s="51"/>
      <c r="J73" s="31"/>
      <c r="K73" s="31">
        <v>174059</v>
      </c>
      <c r="L73" s="31">
        <v>179134</v>
      </c>
      <c r="M73" s="28"/>
      <c r="N73" s="21"/>
      <c r="O73" s="21"/>
      <c r="P73" s="21"/>
      <c r="Q73" s="21"/>
      <c r="R73" s="21"/>
      <c r="S73" s="21"/>
    </row>
    <row r="74" spans="1:19" s="49" customFormat="1" ht="18.75">
      <c r="A74" s="64"/>
      <c r="B74" s="39" t="s">
        <v>158</v>
      </c>
      <c r="C74" s="18"/>
      <c r="D74" s="24"/>
      <c r="E74" s="25"/>
      <c r="F74" s="26"/>
      <c r="G74" s="26"/>
      <c r="H74" s="26"/>
      <c r="I74" s="26"/>
      <c r="J74" s="27"/>
      <c r="K74" s="27"/>
      <c r="L74" s="27"/>
      <c r="M74" s="28"/>
      <c r="N74" s="21"/>
      <c r="O74" s="21"/>
      <c r="P74" s="21"/>
      <c r="Q74" s="21"/>
      <c r="R74" s="21"/>
      <c r="S74" s="21"/>
    </row>
    <row r="75" spans="1:19" s="49" customFormat="1" ht="18.75">
      <c r="A75" s="64"/>
      <c r="B75" s="17" t="s">
        <v>75</v>
      </c>
      <c r="C75" s="18"/>
      <c r="D75" s="19" t="s">
        <v>79</v>
      </c>
      <c r="E75" s="25"/>
      <c r="F75" s="26"/>
      <c r="G75" s="26"/>
      <c r="H75" s="26"/>
      <c r="I75" s="26"/>
      <c r="J75" s="27"/>
      <c r="K75" s="27"/>
      <c r="L75" s="27"/>
      <c r="M75" s="28"/>
      <c r="N75" s="21"/>
      <c r="O75" s="21"/>
      <c r="P75" s="21"/>
      <c r="Q75" s="21"/>
      <c r="R75" s="21">
        <v>1</v>
      </c>
      <c r="S75" s="21"/>
    </row>
    <row r="76" spans="1:19" s="49" customFormat="1" ht="18.75">
      <c r="A76" s="65" t="s">
        <v>178</v>
      </c>
      <c r="B76" s="39" t="s">
        <v>58</v>
      </c>
      <c r="C76" s="18"/>
      <c r="D76" s="24"/>
      <c r="E76" s="25"/>
      <c r="F76" s="26"/>
      <c r="G76" s="26"/>
      <c r="H76" s="26"/>
      <c r="I76" s="26"/>
      <c r="J76" s="27"/>
      <c r="K76" s="27"/>
      <c r="L76" s="27"/>
      <c r="M76" s="28"/>
      <c r="N76" s="21"/>
      <c r="O76" s="21"/>
      <c r="P76" s="21"/>
      <c r="Q76" s="21"/>
      <c r="R76" s="21"/>
      <c r="S76" s="21"/>
    </row>
    <row r="77" spans="1:19" s="49" customFormat="1" ht="45.75" customHeight="1">
      <c r="A77" s="64"/>
      <c r="B77" s="17" t="s">
        <v>140</v>
      </c>
      <c r="C77" s="18" t="s">
        <v>136</v>
      </c>
      <c r="D77" s="19" t="s">
        <v>19</v>
      </c>
      <c r="E77" s="20" t="s">
        <v>16</v>
      </c>
      <c r="F77" s="31">
        <f aca="true" t="shared" si="12" ref="F77:L77">F78+F79</f>
        <v>353193</v>
      </c>
      <c r="G77" s="31">
        <f t="shared" si="12"/>
        <v>0</v>
      </c>
      <c r="H77" s="31">
        <f t="shared" si="12"/>
        <v>0</v>
      </c>
      <c r="I77" s="31">
        <f t="shared" si="12"/>
        <v>0</v>
      </c>
      <c r="J77" s="31">
        <f t="shared" si="12"/>
        <v>0</v>
      </c>
      <c r="K77" s="31">
        <f t="shared" si="12"/>
        <v>174059</v>
      </c>
      <c r="L77" s="31">
        <f t="shared" si="12"/>
        <v>179134</v>
      </c>
      <c r="M77" s="28"/>
      <c r="N77" s="21"/>
      <c r="O77" s="21"/>
      <c r="P77" s="21"/>
      <c r="Q77" s="21"/>
      <c r="R77" s="21"/>
      <c r="S77" s="21"/>
    </row>
    <row r="78" spans="1:19" s="49" customFormat="1" ht="18.75">
      <c r="A78" s="64"/>
      <c r="B78" s="17"/>
      <c r="C78" s="18"/>
      <c r="D78" s="19" t="s">
        <v>19</v>
      </c>
      <c r="E78" s="20" t="s">
        <v>2</v>
      </c>
      <c r="F78" s="51">
        <f>G78+H78+I78+J78+K78+L78</f>
        <v>0</v>
      </c>
      <c r="G78" s="51"/>
      <c r="H78" s="51"/>
      <c r="I78" s="51"/>
      <c r="J78" s="31"/>
      <c r="K78" s="31"/>
      <c r="L78" s="31"/>
      <c r="M78" s="28"/>
      <c r="N78" s="21"/>
      <c r="O78" s="21"/>
      <c r="P78" s="21"/>
      <c r="Q78" s="21"/>
      <c r="R78" s="21"/>
      <c r="S78" s="21"/>
    </row>
    <row r="79" spans="1:19" s="49" customFormat="1" ht="18.75">
      <c r="A79" s="64"/>
      <c r="B79" s="17"/>
      <c r="C79" s="18"/>
      <c r="D79" s="19" t="s">
        <v>19</v>
      </c>
      <c r="E79" s="20" t="s">
        <v>1</v>
      </c>
      <c r="F79" s="51">
        <f>G79+H79+I79+J79+K79+L79</f>
        <v>353193</v>
      </c>
      <c r="G79" s="51"/>
      <c r="H79" s="51"/>
      <c r="I79" s="51"/>
      <c r="J79" s="31"/>
      <c r="K79" s="31">
        <v>174059</v>
      </c>
      <c r="L79" s="31">
        <v>179134</v>
      </c>
      <c r="M79" s="28"/>
      <c r="N79" s="21"/>
      <c r="O79" s="21"/>
      <c r="P79" s="21"/>
      <c r="Q79" s="21"/>
      <c r="R79" s="21"/>
      <c r="S79" s="21"/>
    </row>
    <row r="80" spans="1:19" s="49" customFormat="1" ht="18.75">
      <c r="A80" s="64"/>
      <c r="B80" s="39" t="s">
        <v>179</v>
      </c>
      <c r="C80" s="18"/>
      <c r="D80" s="24"/>
      <c r="E80" s="25"/>
      <c r="F80" s="26"/>
      <c r="G80" s="26"/>
      <c r="H80" s="26"/>
      <c r="I80" s="26"/>
      <c r="J80" s="27"/>
      <c r="K80" s="27"/>
      <c r="L80" s="27"/>
      <c r="M80" s="28"/>
      <c r="N80" s="21"/>
      <c r="O80" s="21"/>
      <c r="P80" s="21"/>
      <c r="Q80" s="21"/>
      <c r="R80" s="21"/>
      <c r="S80" s="21"/>
    </row>
    <row r="81" spans="1:19" s="49" customFormat="1" ht="18.75">
      <c r="A81" s="64"/>
      <c r="B81" s="17" t="s">
        <v>75</v>
      </c>
      <c r="C81" s="18"/>
      <c r="D81" s="19" t="s">
        <v>79</v>
      </c>
      <c r="E81" s="25"/>
      <c r="F81" s="26"/>
      <c r="G81" s="26"/>
      <c r="H81" s="26"/>
      <c r="I81" s="26"/>
      <c r="J81" s="27"/>
      <c r="K81" s="27"/>
      <c r="L81" s="27"/>
      <c r="M81" s="28"/>
      <c r="N81" s="21"/>
      <c r="O81" s="21"/>
      <c r="P81" s="21"/>
      <c r="Q81" s="21"/>
      <c r="R81" s="21">
        <v>1</v>
      </c>
      <c r="S81" s="21"/>
    </row>
    <row r="82" spans="1:19" s="49" customFormat="1" ht="18.75">
      <c r="A82" s="65" t="s">
        <v>180</v>
      </c>
      <c r="B82" s="39" t="s">
        <v>59</v>
      </c>
      <c r="C82" s="18"/>
      <c r="D82" s="24"/>
      <c r="E82" s="25"/>
      <c r="F82" s="26"/>
      <c r="G82" s="26"/>
      <c r="H82" s="26"/>
      <c r="I82" s="26"/>
      <c r="J82" s="27"/>
      <c r="K82" s="27"/>
      <c r="L82" s="27"/>
      <c r="M82" s="28"/>
      <c r="N82" s="21"/>
      <c r="O82" s="21"/>
      <c r="P82" s="21"/>
      <c r="Q82" s="21"/>
      <c r="R82" s="21"/>
      <c r="S82" s="21"/>
    </row>
    <row r="83" spans="1:19" s="49" customFormat="1" ht="42.75" customHeight="1">
      <c r="A83" s="64"/>
      <c r="B83" s="17" t="s">
        <v>141</v>
      </c>
      <c r="C83" s="18" t="s">
        <v>136</v>
      </c>
      <c r="D83" s="19" t="s">
        <v>19</v>
      </c>
      <c r="E83" s="20" t="s">
        <v>16</v>
      </c>
      <c r="F83" s="31">
        <f aca="true" t="shared" si="13" ref="F83:L83">F84+F85</f>
        <v>353193</v>
      </c>
      <c r="G83" s="31">
        <f t="shared" si="13"/>
        <v>0</v>
      </c>
      <c r="H83" s="31">
        <f t="shared" si="13"/>
        <v>0</v>
      </c>
      <c r="I83" s="31">
        <f t="shared" si="13"/>
        <v>0</v>
      </c>
      <c r="J83" s="31">
        <f t="shared" si="13"/>
        <v>0</v>
      </c>
      <c r="K83" s="31">
        <f t="shared" si="13"/>
        <v>174059</v>
      </c>
      <c r="L83" s="31">
        <f t="shared" si="13"/>
        <v>179134</v>
      </c>
      <c r="M83" s="28"/>
      <c r="N83" s="21"/>
      <c r="O83" s="21"/>
      <c r="P83" s="21"/>
      <c r="Q83" s="21"/>
      <c r="R83" s="21"/>
      <c r="S83" s="21"/>
    </row>
    <row r="84" spans="1:19" s="49" customFormat="1" ht="18.75">
      <c r="A84" s="64"/>
      <c r="B84" s="17"/>
      <c r="C84" s="18"/>
      <c r="D84" s="19" t="s">
        <v>19</v>
      </c>
      <c r="E84" s="20" t="s">
        <v>2</v>
      </c>
      <c r="F84" s="51">
        <f>G84+H84+I84+J84+K84+L84</f>
        <v>0</v>
      </c>
      <c r="G84" s="51"/>
      <c r="H84" s="51"/>
      <c r="I84" s="51"/>
      <c r="J84" s="31"/>
      <c r="K84" s="31"/>
      <c r="L84" s="31"/>
      <c r="M84" s="28"/>
      <c r="N84" s="21"/>
      <c r="O84" s="21"/>
      <c r="P84" s="21"/>
      <c r="Q84" s="21"/>
      <c r="R84" s="21"/>
      <c r="S84" s="21"/>
    </row>
    <row r="85" spans="1:19" s="49" customFormat="1" ht="18.75">
      <c r="A85" s="64"/>
      <c r="B85" s="17"/>
      <c r="C85" s="18"/>
      <c r="D85" s="19" t="s">
        <v>19</v>
      </c>
      <c r="E85" s="20" t="s">
        <v>1</v>
      </c>
      <c r="F85" s="51">
        <f>G85+H85+I85+J85+K85+L85</f>
        <v>353193</v>
      </c>
      <c r="G85" s="51"/>
      <c r="H85" s="51"/>
      <c r="I85" s="51"/>
      <c r="J85" s="31"/>
      <c r="K85" s="31">
        <v>174059</v>
      </c>
      <c r="L85" s="31">
        <v>179134</v>
      </c>
      <c r="M85" s="28"/>
      <c r="N85" s="21"/>
      <c r="O85" s="21"/>
      <c r="P85" s="21"/>
      <c r="Q85" s="21"/>
      <c r="R85" s="21"/>
      <c r="S85" s="21"/>
    </row>
    <row r="86" spans="1:19" s="49" customFormat="1" ht="18.75">
      <c r="A86" s="64"/>
      <c r="B86" s="39" t="s">
        <v>60</v>
      </c>
      <c r="C86" s="18"/>
      <c r="D86" s="24"/>
      <c r="E86" s="25"/>
      <c r="F86" s="26"/>
      <c r="G86" s="26"/>
      <c r="H86" s="26"/>
      <c r="I86" s="26"/>
      <c r="J86" s="27"/>
      <c r="K86" s="27"/>
      <c r="L86" s="27"/>
      <c r="M86" s="28"/>
      <c r="N86" s="21"/>
      <c r="O86" s="21"/>
      <c r="P86" s="21"/>
      <c r="Q86" s="21"/>
      <c r="R86" s="21"/>
      <c r="S86" s="21"/>
    </row>
    <row r="87" spans="1:19" s="49" customFormat="1" ht="18.75">
      <c r="A87" s="64"/>
      <c r="B87" s="17" t="s">
        <v>75</v>
      </c>
      <c r="C87" s="18"/>
      <c r="D87" s="19" t="s">
        <v>79</v>
      </c>
      <c r="E87" s="25"/>
      <c r="F87" s="26"/>
      <c r="G87" s="26"/>
      <c r="H87" s="26"/>
      <c r="I87" s="26"/>
      <c r="J87" s="27"/>
      <c r="K87" s="27"/>
      <c r="L87" s="27"/>
      <c r="M87" s="28"/>
      <c r="N87" s="21"/>
      <c r="O87" s="21"/>
      <c r="P87" s="21"/>
      <c r="Q87" s="21"/>
      <c r="R87" s="21">
        <v>1</v>
      </c>
      <c r="S87" s="21"/>
    </row>
    <row r="88" spans="1:19" s="49" customFormat="1" ht="18.75">
      <c r="A88" s="65" t="s">
        <v>181</v>
      </c>
      <c r="B88" s="39" t="s">
        <v>61</v>
      </c>
      <c r="C88" s="18"/>
      <c r="D88" s="24"/>
      <c r="E88" s="25"/>
      <c r="F88" s="26"/>
      <c r="G88" s="26"/>
      <c r="H88" s="26"/>
      <c r="I88" s="26"/>
      <c r="J88" s="27"/>
      <c r="K88" s="27"/>
      <c r="L88" s="27"/>
      <c r="M88" s="28"/>
      <c r="N88" s="21"/>
      <c r="O88" s="21"/>
      <c r="P88" s="21"/>
      <c r="Q88" s="21"/>
      <c r="R88" s="21"/>
      <c r="S88" s="21"/>
    </row>
    <row r="89" spans="1:19" s="49" customFormat="1" ht="42.75" customHeight="1">
      <c r="A89" s="64"/>
      <c r="B89" s="17" t="s">
        <v>142</v>
      </c>
      <c r="C89" s="18" t="s">
        <v>136</v>
      </c>
      <c r="D89" s="19" t="s">
        <v>19</v>
      </c>
      <c r="E89" s="20" t="s">
        <v>16</v>
      </c>
      <c r="F89" s="31">
        <f aca="true" t="shared" si="14" ref="F89:L89">F90+F91</f>
        <v>353193</v>
      </c>
      <c r="G89" s="31">
        <f t="shared" si="14"/>
        <v>0</v>
      </c>
      <c r="H89" s="31">
        <f t="shared" si="14"/>
        <v>0</v>
      </c>
      <c r="I89" s="31">
        <f t="shared" si="14"/>
        <v>0</v>
      </c>
      <c r="J89" s="31">
        <f t="shared" si="14"/>
        <v>0</v>
      </c>
      <c r="K89" s="31">
        <f t="shared" si="14"/>
        <v>174059</v>
      </c>
      <c r="L89" s="31">
        <f t="shared" si="14"/>
        <v>179134</v>
      </c>
      <c r="M89" s="28"/>
      <c r="N89" s="21"/>
      <c r="O89" s="21"/>
      <c r="P89" s="21"/>
      <c r="Q89" s="21"/>
      <c r="R89" s="21"/>
      <c r="S89" s="21"/>
    </row>
    <row r="90" spans="1:19" s="49" customFormat="1" ht="18.75">
      <c r="A90" s="64"/>
      <c r="B90" s="17"/>
      <c r="C90" s="18"/>
      <c r="D90" s="19" t="s">
        <v>19</v>
      </c>
      <c r="E90" s="20" t="s">
        <v>2</v>
      </c>
      <c r="F90" s="51">
        <f>G90+H90+I90+J90+K90+L90</f>
        <v>0</v>
      </c>
      <c r="G90" s="51"/>
      <c r="H90" s="51"/>
      <c r="I90" s="51"/>
      <c r="J90" s="31"/>
      <c r="K90" s="31"/>
      <c r="L90" s="31"/>
      <c r="M90" s="28"/>
      <c r="N90" s="21"/>
      <c r="O90" s="21"/>
      <c r="P90" s="21"/>
      <c r="Q90" s="21"/>
      <c r="R90" s="21"/>
      <c r="S90" s="21"/>
    </row>
    <row r="91" spans="1:19" s="49" customFormat="1" ht="18.75">
      <c r="A91" s="64"/>
      <c r="B91" s="17"/>
      <c r="C91" s="18"/>
      <c r="D91" s="19" t="s">
        <v>19</v>
      </c>
      <c r="E91" s="20" t="s">
        <v>1</v>
      </c>
      <c r="F91" s="51">
        <f>G91+H91+I91+J91+K91+L91</f>
        <v>353193</v>
      </c>
      <c r="G91" s="51"/>
      <c r="H91" s="51"/>
      <c r="I91" s="51"/>
      <c r="J91" s="31"/>
      <c r="K91" s="31">
        <v>174059</v>
      </c>
      <c r="L91" s="31">
        <v>179134</v>
      </c>
      <c r="M91" s="28"/>
      <c r="N91" s="21"/>
      <c r="O91" s="21"/>
      <c r="P91" s="21"/>
      <c r="Q91" s="21"/>
      <c r="R91" s="21"/>
      <c r="S91" s="21"/>
    </row>
    <row r="92" spans="1:19" s="49" customFormat="1" ht="18.75">
      <c r="A92" s="64"/>
      <c r="B92" s="39" t="s">
        <v>182</v>
      </c>
      <c r="C92" s="18"/>
      <c r="D92" s="24"/>
      <c r="E92" s="25"/>
      <c r="F92" s="26"/>
      <c r="G92" s="26"/>
      <c r="H92" s="26"/>
      <c r="I92" s="26"/>
      <c r="J92" s="27"/>
      <c r="K92" s="27"/>
      <c r="L92" s="27"/>
      <c r="M92" s="28"/>
      <c r="N92" s="21"/>
      <c r="O92" s="21"/>
      <c r="P92" s="21"/>
      <c r="Q92" s="21"/>
      <c r="R92" s="21"/>
      <c r="S92" s="21"/>
    </row>
    <row r="93" spans="1:19" s="49" customFormat="1" ht="18.75">
      <c r="A93" s="64"/>
      <c r="B93" s="17" t="s">
        <v>75</v>
      </c>
      <c r="C93" s="18"/>
      <c r="D93" s="19" t="s">
        <v>79</v>
      </c>
      <c r="E93" s="25"/>
      <c r="F93" s="26"/>
      <c r="G93" s="26"/>
      <c r="H93" s="26"/>
      <c r="I93" s="26"/>
      <c r="J93" s="27"/>
      <c r="K93" s="27"/>
      <c r="L93" s="27"/>
      <c r="M93" s="28"/>
      <c r="N93" s="21"/>
      <c r="O93" s="21"/>
      <c r="P93" s="21"/>
      <c r="Q93" s="21"/>
      <c r="R93" s="21">
        <v>1</v>
      </c>
      <c r="S93" s="21"/>
    </row>
    <row r="94" spans="1:19" s="49" customFormat="1" ht="18.75">
      <c r="A94" s="65" t="s">
        <v>183</v>
      </c>
      <c r="B94" s="39" t="s">
        <v>99</v>
      </c>
      <c r="C94" s="18"/>
      <c r="D94" s="24"/>
      <c r="E94" s="25"/>
      <c r="F94" s="26"/>
      <c r="G94" s="26"/>
      <c r="H94" s="26"/>
      <c r="I94" s="26"/>
      <c r="J94" s="27"/>
      <c r="K94" s="27"/>
      <c r="L94" s="27"/>
      <c r="M94" s="28"/>
      <c r="N94" s="21"/>
      <c r="O94" s="21"/>
      <c r="P94" s="21"/>
      <c r="Q94" s="21"/>
      <c r="R94" s="21"/>
      <c r="S94" s="21"/>
    </row>
    <row r="95" spans="1:19" s="49" customFormat="1" ht="41.25" customHeight="1">
      <c r="A95" s="64"/>
      <c r="B95" s="17" t="s">
        <v>144</v>
      </c>
      <c r="C95" s="18" t="s">
        <v>215</v>
      </c>
      <c r="D95" s="19" t="s">
        <v>19</v>
      </c>
      <c r="E95" s="20" t="s">
        <v>16</v>
      </c>
      <c r="F95" s="31">
        <f aca="true" t="shared" si="15" ref="F95:K95">F96+F97</f>
        <v>371782.1</v>
      </c>
      <c r="G95" s="31">
        <f t="shared" si="15"/>
        <v>0</v>
      </c>
      <c r="H95" s="31">
        <f t="shared" si="15"/>
        <v>0</v>
      </c>
      <c r="I95" s="31">
        <f t="shared" si="15"/>
        <v>0</v>
      </c>
      <c r="J95" s="31">
        <f t="shared" si="15"/>
        <v>0</v>
      </c>
      <c r="K95" s="31">
        <f t="shared" si="15"/>
        <v>111534.9</v>
      </c>
      <c r="L95" s="31">
        <f>L96+L97</f>
        <v>260247.2</v>
      </c>
      <c r="M95" s="28"/>
      <c r="N95" s="21"/>
      <c r="O95" s="21"/>
      <c r="P95" s="21"/>
      <c r="Q95" s="21"/>
      <c r="R95" s="21"/>
      <c r="S95" s="21"/>
    </row>
    <row r="96" spans="1:19" s="49" customFormat="1" ht="18.75">
      <c r="A96" s="64"/>
      <c r="B96" s="17"/>
      <c r="C96" s="18"/>
      <c r="D96" s="19" t="s">
        <v>19</v>
      </c>
      <c r="E96" s="20" t="s">
        <v>2</v>
      </c>
      <c r="F96" s="51">
        <f>G96+H96+I96+J96+K96+L96</f>
        <v>18589.1</v>
      </c>
      <c r="G96" s="51"/>
      <c r="H96" s="51"/>
      <c r="I96" s="51"/>
      <c r="J96" s="31"/>
      <c r="K96" s="31">
        <v>5577</v>
      </c>
      <c r="L96" s="31">
        <v>13012.1</v>
      </c>
      <c r="M96" s="28"/>
      <c r="N96" s="21"/>
      <c r="O96" s="21"/>
      <c r="P96" s="21"/>
      <c r="Q96" s="21"/>
      <c r="R96" s="21"/>
      <c r="S96" s="21"/>
    </row>
    <row r="97" spans="1:19" s="49" customFormat="1" ht="18.75">
      <c r="A97" s="64"/>
      <c r="B97" s="17"/>
      <c r="C97" s="18"/>
      <c r="D97" s="19" t="s">
        <v>19</v>
      </c>
      <c r="E97" s="20" t="s">
        <v>1</v>
      </c>
      <c r="F97" s="51">
        <f>G97+H97+I97+J97+K97+L97</f>
        <v>353193</v>
      </c>
      <c r="G97" s="51"/>
      <c r="H97" s="51"/>
      <c r="I97" s="51"/>
      <c r="J97" s="31"/>
      <c r="K97" s="31">
        <v>105957.9</v>
      </c>
      <c r="L97" s="31">
        <v>247235.1</v>
      </c>
      <c r="M97" s="28"/>
      <c r="N97" s="21"/>
      <c r="O97" s="21"/>
      <c r="P97" s="21"/>
      <c r="Q97" s="21"/>
      <c r="R97" s="21"/>
      <c r="S97" s="21"/>
    </row>
    <row r="98" spans="1:19" s="49" customFormat="1" ht="18.75">
      <c r="A98" s="64"/>
      <c r="B98" s="39" t="s">
        <v>184</v>
      </c>
      <c r="C98" s="18"/>
      <c r="D98" s="24"/>
      <c r="E98" s="25"/>
      <c r="F98" s="26"/>
      <c r="G98" s="26"/>
      <c r="H98" s="26"/>
      <c r="I98" s="26"/>
      <c r="J98" s="27"/>
      <c r="K98" s="27"/>
      <c r="L98" s="27"/>
      <c r="M98" s="28"/>
      <c r="N98" s="21"/>
      <c r="O98" s="21"/>
      <c r="P98" s="21"/>
      <c r="Q98" s="21"/>
      <c r="R98" s="21"/>
      <c r="S98" s="21"/>
    </row>
    <row r="99" spans="1:19" s="49" customFormat="1" ht="18.75">
      <c r="A99" s="64"/>
      <c r="B99" s="17" t="s">
        <v>75</v>
      </c>
      <c r="C99" s="18"/>
      <c r="D99" s="19" t="s">
        <v>79</v>
      </c>
      <c r="E99" s="25"/>
      <c r="F99" s="26"/>
      <c r="G99" s="26"/>
      <c r="H99" s="26"/>
      <c r="I99" s="26"/>
      <c r="J99" s="27"/>
      <c r="K99" s="27"/>
      <c r="L99" s="27"/>
      <c r="M99" s="28"/>
      <c r="N99" s="21"/>
      <c r="O99" s="21"/>
      <c r="P99" s="21"/>
      <c r="Q99" s="21"/>
      <c r="R99" s="21">
        <v>1</v>
      </c>
      <c r="S99" s="21"/>
    </row>
    <row r="100" spans="1:19" s="49" customFormat="1" ht="18.75">
      <c r="A100" s="65" t="s">
        <v>185</v>
      </c>
      <c r="B100" s="39" t="s">
        <v>62</v>
      </c>
      <c r="C100" s="18"/>
      <c r="D100" s="24"/>
      <c r="E100" s="25"/>
      <c r="F100" s="26"/>
      <c r="G100" s="26"/>
      <c r="H100" s="26"/>
      <c r="I100" s="26"/>
      <c r="J100" s="27"/>
      <c r="K100" s="27"/>
      <c r="L100" s="27"/>
      <c r="M100" s="28"/>
      <c r="N100" s="21"/>
      <c r="O100" s="21"/>
      <c r="P100" s="21"/>
      <c r="Q100" s="21"/>
      <c r="R100" s="21"/>
      <c r="S100" s="21"/>
    </row>
    <row r="101" spans="1:19" s="49" customFormat="1" ht="42.75" customHeight="1">
      <c r="A101" s="64"/>
      <c r="B101" s="17" t="s">
        <v>145</v>
      </c>
      <c r="C101" s="18" t="s">
        <v>136</v>
      </c>
      <c r="D101" s="19" t="s">
        <v>19</v>
      </c>
      <c r="E101" s="20" t="s">
        <v>16</v>
      </c>
      <c r="F101" s="31">
        <f aca="true" t="shared" si="16" ref="F101:L101">F102+F103</f>
        <v>371782.1</v>
      </c>
      <c r="G101" s="31">
        <f t="shared" si="16"/>
        <v>0</v>
      </c>
      <c r="H101" s="31">
        <f t="shared" si="16"/>
        <v>0</v>
      </c>
      <c r="I101" s="31">
        <f t="shared" si="16"/>
        <v>0</v>
      </c>
      <c r="J101" s="31">
        <f t="shared" si="16"/>
        <v>0</v>
      </c>
      <c r="K101" s="31">
        <f t="shared" si="16"/>
        <v>111534.9</v>
      </c>
      <c r="L101" s="31">
        <f t="shared" si="16"/>
        <v>260247.2</v>
      </c>
      <c r="M101" s="28"/>
      <c r="N101" s="21"/>
      <c r="O101" s="21"/>
      <c r="P101" s="21"/>
      <c r="Q101" s="21"/>
      <c r="R101" s="21"/>
      <c r="S101" s="21"/>
    </row>
    <row r="102" spans="1:19" s="49" customFormat="1" ht="18.75">
      <c r="A102" s="64"/>
      <c r="B102" s="17"/>
      <c r="C102" s="18"/>
      <c r="D102" s="19" t="s">
        <v>19</v>
      </c>
      <c r="E102" s="20" t="s">
        <v>2</v>
      </c>
      <c r="F102" s="51">
        <f>G102+H102+I102+J102+K102+L102</f>
        <v>18589.1</v>
      </c>
      <c r="G102" s="51"/>
      <c r="H102" s="51"/>
      <c r="I102" s="51"/>
      <c r="J102" s="31"/>
      <c r="K102" s="31">
        <v>5577</v>
      </c>
      <c r="L102" s="31">
        <v>13012.1</v>
      </c>
      <c r="M102" s="28"/>
      <c r="N102" s="21"/>
      <c r="O102" s="21"/>
      <c r="P102" s="21"/>
      <c r="Q102" s="21"/>
      <c r="R102" s="21"/>
      <c r="S102" s="21"/>
    </row>
    <row r="103" spans="1:19" s="49" customFormat="1" ht="18.75">
      <c r="A103" s="64"/>
      <c r="B103" s="17"/>
      <c r="C103" s="18"/>
      <c r="D103" s="19" t="s">
        <v>19</v>
      </c>
      <c r="E103" s="20" t="s">
        <v>1</v>
      </c>
      <c r="F103" s="51">
        <f>G103+H103+I103+J103+K103+L103</f>
        <v>353193</v>
      </c>
      <c r="G103" s="51"/>
      <c r="H103" s="51"/>
      <c r="I103" s="51"/>
      <c r="J103" s="31"/>
      <c r="K103" s="31">
        <v>105957.9</v>
      </c>
      <c r="L103" s="31">
        <v>247235.1</v>
      </c>
      <c r="M103" s="28"/>
      <c r="N103" s="21"/>
      <c r="O103" s="21"/>
      <c r="P103" s="21"/>
      <c r="Q103" s="21"/>
      <c r="R103" s="21"/>
      <c r="S103" s="21"/>
    </row>
    <row r="104" spans="1:19" s="49" customFormat="1" ht="18.75">
      <c r="A104" s="64"/>
      <c r="B104" s="39" t="s">
        <v>186</v>
      </c>
      <c r="C104" s="18"/>
      <c r="D104" s="24"/>
      <c r="E104" s="25"/>
      <c r="F104" s="26"/>
      <c r="G104" s="26"/>
      <c r="H104" s="26"/>
      <c r="I104" s="26"/>
      <c r="J104" s="27"/>
      <c r="K104" s="27"/>
      <c r="L104" s="27"/>
      <c r="M104" s="28"/>
      <c r="N104" s="21"/>
      <c r="O104" s="21"/>
      <c r="P104" s="21"/>
      <c r="Q104" s="21"/>
      <c r="R104" s="21"/>
      <c r="S104" s="21"/>
    </row>
    <row r="105" spans="1:19" s="49" customFormat="1" ht="18.75">
      <c r="A105" s="64"/>
      <c r="B105" s="17" t="s">
        <v>75</v>
      </c>
      <c r="C105" s="18"/>
      <c r="D105" s="19" t="s">
        <v>79</v>
      </c>
      <c r="E105" s="25"/>
      <c r="F105" s="26"/>
      <c r="G105" s="26"/>
      <c r="H105" s="26"/>
      <c r="I105" s="26"/>
      <c r="J105" s="27"/>
      <c r="K105" s="27"/>
      <c r="L105" s="27"/>
      <c r="M105" s="28"/>
      <c r="N105" s="21"/>
      <c r="O105" s="21"/>
      <c r="P105" s="21"/>
      <c r="Q105" s="21"/>
      <c r="R105" s="21">
        <v>1</v>
      </c>
      <c r="S105" s="21"/>
    </row>
    <row r="106" spans="1:19" s="49" customFormat="1" ht="18.75">
      <c r="A106" s="65" t="s">
        <v>187</v>
      </c>
      <c r="B106" s="39" t="s">
        <v>63</v>
      </c>
      <c r="C106" s="18"/>
      <c r="D106" s="24"/>
      <c r="E106" s="25"/>
      <c r="F106" s="26"/>
      <c r="G106" s="26"/>
      <c r="H106" s="26"/>
      <c r="I106" s="26"/>
      <c r="J106" s="27"/>
      <c r="K106" s="27"/>
      <c r="L106" s="27"/>
      <c r="M106" s="28"/>
      <c r="N106" s="21"/>
      <c r="O106" s="21"/>
      <c r="P106" s="21"/>
      <c r="Q106" s="21"/>
      <c r="R106" s="21"/>
      <c r="S106" s="21"/>
    </row>
    <row r="107" spans="1:19" s="49" customFormat="1" ht="45.75" customHeight="1">
      <c r="A107" s="64"/>
      <c r="B107" s="17" t="s">
        <v>143</v>
      </c>
      <c r="C107" s="18" t="s">
        <v>136</v>
      </c>
      <c r="D107" s="19" t="s">
        <v>19</v>
      </c>
      <c r="E107" s="20" t="s">
        <v>16</v>
      </c>
      <c r="F107" s="31">
        <f aca="true" t="shared" si="17" ref="F107:L107">F108+F109</f>
        <v>371782.1</v>
      </c>
      <c r="G107" s="31">
        <f t="shared" si="17"/>
        <v>0</v>
      </c>
      <c r="H107" s="31">
        <f t="shared" si="17"/>
        <v>0</v>
      </c>
      <c r="I107" s="31">
        <f t="shared" si="17"/>
        <v>0</v>
      </c>
      <c r="J107" s="31">
        <f t="shared" si="17"/>
        <v>0</v>
      </c>
      <c r="K107" s="31">
        <f t="shared" si="17"/>
        <v>111534.9</v>
      </c>
      <c r="L107" s="31">
        <f t="shared" si="17"/>
        <v>260247.2</v>
      </c>
      <c r="M107" s="28"/>
      <c r="N107" s="21"/>
      <c r="O107" s="21"/>
      <c r="P107" s="21"/>
      <c r="Q107" s="21"/>
      <c r="R107" s="21"/>
      <c r="S107" s="21"/>
    </row>
    <row r="108" spans="1:19" s="49" customFormat="1" ht="18.75">
      <c r="A108" s="64"/>
      <c r="B108" s="17"/>
      <c r="C108" s="18"/>
      <c r="D108" s="19" t="s">
        <v>19</v>
      </c>
      <c r="E108" s="20" t="s">
        <v>2</v>
      </c>
      <c r="F108" s="51">
        <f>G108+H108+I108+J108+K108+L108</f>
        <v>18589.1</v>
      </c>
      <c r="G108" s="51"/>
      <c r="H108" s="51"/>
      <c r="I108" s="51"/>
      <c r="J108" s="31"/>
      <c r="K108" s="31">
        <v>5577</v>
      </c>
      <c r="L108" s="31">
        <v>13012.1</v>
      </c>
      <c r="M108" s="28"/>
      <c r="N108" s="21"/>
      <c r="O108" s="21"/>
      <c r="P108" s="21"/>
      <c r="Q108" s="21"/>
      <c r="R108" s="21"/>
      <c r="S108" s="21"/>
    </row>
    <row r="109" spans="1:19" s="49" customFormat="1" ht="18.75">
      <c r="A109" s="64"/>
      <c r="B109" s="17"/>
      <c r="C109" s="18"/>
      <c r="D109" s="19" t="s">
        <v>19</v>
      </c>
      <c r="E109" s="20" t="s">
        <v>1</v>
      </c>
      <c r="F109" s="51">
        <f>G109+H109+I109+J109+K109+L109</f>
        <v>353193</v>
      </c>
      <c r="G109" s="51"/>
      <c r="H109" s="51"/>
      <c r="I109" s="51"/>
      <c r="J109" s="31"/>
      <c r="K109" s="31">
        <v>105957.9</v>
      </c>
      <c r="L109" s="31">
        <v>247235.1</v>
      </c>
      <c r="M109" s="28"/>
      <c r="N109" s="21"/>
      <c r="O109" s="21"/>
      <c r="P109" s="21"/>
      <c r="Q109" s="21"/>
      <c r="R109" s="21"/>
      <c r="S109" s="21"/>
    </row>
    <row r="110" spans="1:19" s="49" customFormat="1" ht="18.75">
      <c r="A110" s="64"/>
      <c r="B110" s="39" t="s">
        <v>64</v>
      </c>
      <c r="C110" s="18"/>
      <c r="D110" s="24"/>
      <c r="E110" s="25"/>
      <c r="F110" s="26"/>
      <c r="G110" s="26"/>
      <c r="H110" s="26"/>
      <c r="I110" s="26"/>
      <c r="J110" s="27"/>
      <c r="K110" s="27"/>
      <c r="L110" s="27"/>
      <c r="M110" s="28"/>
      <c r="N110" s="21"/>
      <c r="O110" s="21"/>
      <c r="P110" s="21"/>
      <c r="Q110" s="21"/>
      <c r="R110" s="21"/>
      <c r="S110" s="21"/>
    </row>
    <row r="111" spans="1:19" s="49" customFormat="1" ht="18.75">
      <c r="A111" s="64"/>
      <c r="B111" s="17" t="s">
        <v>75</v>
      </c>
      <c r="C111" s="18"/>
      <c r="D111" s="19" t="s">
        <v>79</v>
      </c>
      <c r="E111" s="25"/>
      <c r="F111" s="26"/>
      <c r="G111" s="26"/>
      <c r="H111" s="26"/>
      <c r="I111" s="26"/>
      <c r="J111" s="27"/>
      <c r="K111" s="27"/>
      <c r="L111" s="27"/>
      <c r="M111" s="28"/>
      <c r="N111" s="21"/>
      <c r="O111" s="21"/>
      <c r="P111" s="21"/>
      <c r="Q111" s="21"/>
      <c r="R111" s="21">
        <v>1</v>
      </c>
      <c r="S111" s="21"/>
    </row>
    <row r="112" spans="1:19" s="49" customFormat="1" ht="18.75">
      <c r="A112" s="65" t="s">
        <v>188</v>
      </c>
      <c r="B112" s="39" t="s">
        <v>65</v>
      </c>
      <c r="C112" s="18"/>
      <c r="D112" s="24"/>
      <c r="E112" s="25"/>
      <c r="F112" s="26"/>
      <c r="G112" s="26"/>
      <c r="H112" s="26"/>
      <c r="I112" s="26"/>
      <c r="J112" s="27"/>
      <c r="K112" s="27"/>
      <c r="L112" s="27"/>
      <c r="M112" s="28"/>
      <c r="N112" s="21"/>
      <c r="O112" s="21"/>
      <c r="P112" s="21"/>
      <c r="Q112" s="21"/>
      <c r="R112" s="21"/>
      <c r="S112" s="21"/>
    </row>
    <row r="113" spans="1:19" s="49" customFormat="1" ht="39.75" customHeight="1">
      <c r="A113" s="64"/>
      <c r="B113" s="17" t="s">
        <v>146</v>
      </c>
      <c r="C113" s="18" t="s">
        <v>136</v>
      </c>
      <c r="D113" s="19" t="s">
        <v>19</v>
      </c>
      <c r="E113" s="20" t="s">
        <v>16</v>
      </c>
      <c r="F113" s="31">
        <f aca="true" t="shared" si="18" ref="F113:L113">F114+F115</f>
        <v>371782.1</v>
      </c>
      <c r="G113" s="31">
        <f t="shared" si="18"/>
        <v>0</v>
      </c>
      <c r="H113" s="31">
        <f t="shared" si="18"/>
        <v>0</v>
      </c>
      <c r="I113" s="31">
        <f t="shared" si="18"/>
        <v>0</v>
      </c>
      <c r="J113" s="31">
        <f t="shared" si="18"/>
        <v>0</v>
      </c>
      <c r="K113" s="31">
        <f t="shared" si="18"/>
        <v>111534.9</v>
      </c>
      <c r="L113" s="31">
        <f t="shared" si="18"/>
        <v>260247.2</v>
      </c>
      <c r="M113" s="28"/>
      <c r="N113" s="21"/>
      <c r="O113" s="21"/>
      <c r="P113" s="21"/>
      <c r="Q113" s="21"/>
      <c r="R113" s="21"/>
      <c r="S113" s="21"/>
    </row>
    <row r="114" spans="1:19" s="49" customFormat="1" ht="18.75">
      <c r="A114" s="64"/>
      <c r="B114" s="17"/>
      <c r="C114" s="18"/>
      <c r="D114" s="19" t="s">
        <v>19</v>
      </c>
      <c r="E114" s="20" t="s">
        <v>2</v>
      </c>
      <c r="F114" s="51">
        <f>G114+H114+I114+J114+K114+L114</f>
        <v>18589.1</v>
      </c>
      <c r="G114" s="51"/>
      <c r="H114" s="51"/>
      <c r="I114" s="51"/>
      <c r="J114" s="31"/>
      <c r="K114" s="31">
        <v>5577</v>
      </c>
      <c r="L114" s="31">
        <v>13012.1</v>
      </c>
      <c r="M114" s="28"/>
      <c r="N114" s="21"/>
      <c r="O114" s="21"/>
      <c r="P114" s="21"/>
      <c r="Q114" s="21"/>
      <c r="R114" s="21"/>
      <c r="S114" s="21"/>
    </row>
    <row r="115" spans="1:19" s="49" customFormat="1" ht="18.75">
      <c r="A115" s="64"/>
      <c r="B115" s="17"/>
      <c r="C115" s="18"/>
      <c r="D115" s="19" t="s">
        <v>19</v>
      </c>
      <c r="E115" s="20" t="s">
        <v>1</v>
      </c>
      <c r="F115" s="51">
        <f>G115+H115+I115+J115+K115+L115</f>
        <v>353193</v>
      </c>
      <c r="G115" s="51"/>
      <c r="H115" s="51"/>
      <c r="I115" s="51"/>
      <c r="J115" s="31"/>
      <c r="K115" s="31">
        <v>105957.9</v>
      </c>
      <c r="L115" s="31">
        <v>247235.1</v>
      </c>
      <c r="M115" s="28"/>
      <c r="N115" s="21"/>
      <c r="O115" s="21"/>
      <c r="P115" s="21"/>
      <c r="Q115" s="21"/>
      <c r="R115" s="21"/>
      <c r="S115" s="21"/>
    </row>
    <row r="116" spans="1:19" s="49" customFormat="1" ht="18.75">
      <c r="A116" s="64"/>
      <c r="B116" s="39" t="s">
        <v>66</v>
      </c>
      <c r="C116" s="18"/>
      <c r="D116" s="24"/>
      <c r="E116" s="25"/>
      <c r="F116" s="26"/>
      <c r="G116" s="26"/>
      <c r="H116" s="26"/>
      <c r="I116" s="26"/>
      <c r="J116" s="27"/>
      <c r="K116" s="27"/>
      <c r="L116" s="27"/>
      <c r="M116" s="28"/>
      <c r="N116" s="21"/>
      <c r="O116" s="21"/>
      <c r="P116" s="21"/>
      <c r="Q116" s="21"/>
      <c r="R116" s="21"/>
      <c r="S116" s="21"/>
    </row>
    <row r="117" spans="1:19" s="49" customFormat="1" ht="18.75">
      <c r="A117" s="64"/>
      <c r="B117" s="17" t="s">
        <v>75</v>
      </c>
      <c r="C117" s="18"/>
      <c r="D117" s="19" t="s">
        <v>79</v>
      </c>
      <c r="E117" s="25"/>
      <c r="F117" s="26"/>
      <c r="G117" s="26"/>
      <c r="H117" s="26"/>
      <c r="I117" s="26"/>
      <c r="J117" s="27"/>
      <c r="K117" s="27"/>
      <c r="L117" s="27"/>
      <c r="M117" s="28"/>
      <c r="N117" s="21"/>
      <c r="O117" s="21"/>
      <c r="P117" s="21"/>
      <c r="Q117" s="21"/>
      <c r="R117" s="21">
        <v>1</v>
      </c>
      <c r="S117" s="21"/>
    </row>
    <row r="118" spans="1:19" s="49" customFormat="1" ht="18.75">
      <c r="A118" s="65" t="s">
        <v>189</v>
      </c>
      <c r="B118" s="39" t="s">
        <v>67</v>
      </c>
      <c r="C118" s="18"/>
      <c r="D118" s="24"/>
      <c r="E118" s="25"/>
      <c r="F118" s="26"/>
      <c r="G118" s="26"/>
      <c r="H118" s="26"/>
      <c r="I118" s="26"/>
      <c r="J118" s="27"/>
      <c r="K118" s="27"/>
      <c r="L118" s="27"/>
      <c r="M118" s="28"/>
      <c r="N118" s="21"/>
      <c r="O118" s="21"/>
      <c r="P118" s="21"/>
      <c r="Q118" s="21"/>
      <c r="R118" s="21"/>
      <c r="S118" s="21"/>
    </row>
    <row r="119" spans="1:19" s="49" customFormat="1" ht="38.25" customHeight="1">
      <c r="A119" s="64"/>
      <c r="B119" s="17" t="s">
        <v>147</v>
      </c>
      <c r="C119" s="18" t="s">
        <v>136</v>
      </c>
      <c r="D119" s="19" t="s">
        <v>19</v>
      </c>
      <c r="E119" s="20" t="s">
        <v>16</v>
      </c>
      <c r="F119" s="31">
        <f aca="true" t="shared" si="19" ref="F119:K119">F120+F121</f>
        <v>353193</v>
      </c>
      <c r="G119" s="31">
        <f t="shared" si="19"/>
        <v>0</v>
      </c>
      <c r="H119" s="31">
        <f t="shared" si="19"/>
        <v>0</v>
      </c>
      <c r="I119" s="31">
        <f t="shared" si="19"/>
        <v>0</v>
      </c>
      <c r="J119" s="31">
        <f t="shared" si="19"/>
        <v>0</v>
      </c>
      <c r="K119" s="31">
        <f t="shared" si="19"/>
        <v>174059</v>
      </c>
      <c r="L119" s="31">
        <f>L120+L121</f>
        <v>179134</v>
      </c>
      <c r="M119" s="28"/>
      <c r="N119" s="21"/>
      <c r="O119" s="21"/>
      <c r="P119" s="21"/>
      <c r="Q119" s="21"/>
      <c r="R119" s="21"/>
      <c r="S119" s="21"/>
    </row>
    <row r="120" spans="1:19" s="49" customFormat="1" ht="18.75">
      <c r="A120" s="64"/>
      <c r="B120" s="17"/>
      <c r="C120" s="18"/>
      <c r="D120" s="19" t="s">
        <v>19</v>
      </c>
      <c r="E120" s="20" t="s">
        <v>2</v>
      </c>
      <c r="F120" s="51">
        <f>G120+H120+I120+J120+K120+L120</f>
        <v>0</v>
      </c>
      <c r="G120" s="51"/>
      <c r="H120" s="51"/>
      <c r="I120" s="51"/>
      <c r="J120" s="31"/>
      <c r="K120" s="31"/>
      <c r="L120" s="31"/>
      <c r="M120" s="28"/>
      <c r="N120" s="21"/>
      <c r="O120" s="21"/>
      <c r="P120" s="21"/>
      <c r="Q120" s="21"/>
      <c r="R120" s="21"/>
      <c r="S120" s="21"/>
    </row>
    <row r="121" spans="1:19" s="49" customFormat="1" ht="18.75">
      <c r="A121" s="64"/>
      <c r="B121" s="17"/>
      <c r="C121" s="18"/>
      <c r="D121" s="19" t="s">
        <v>19</v>
      </c>
      <c r="E121" s="20" t="s">
        <v>1</v>
      </c>
      <c r="F121" s="51">
        <f>G121+H121+I121+J121+K121+L121</f>
        <v>353193</v>
      </c>
      <c r="G121" s="51"/>
      <c r="H121" s="51"/>
      <c r="I121" s="51"/>
      <c r="J121" s="31"/>
      <c r="K121" s="31">
        <v>174059</v>
      </c>
      <c r="L121" s="31">
        <v>179134</v>
      </c>
      <c r="M121" s="28"/>
      <c r="N121" s="21"/>
      <c r="O121" s="21"/>
      <c r="P121" s="21"/>
      <c r="Q121" s="21"/>
      <c r="R121" s="21"/>
      <c r="S121" s="21"/>
    </row>
    <row r="122" spans="1:19" s="49" customFormat="1" ht="18.75">
      <c r="A122" s="64"/>
      <c r="B122" s="39" t="s">
        <v>131</v>
      </c>
      <c r="C122" s="18"/>
      <c r="D122" s="24"/>
      <c r="E122" s="25"/>
      <c r="F122" s="26"/>
      <c r="G122" s="26"/>
      <c r="H122" s="26"/>
      <c r="I122" s="26"/>
      <c r="J122" s="27"/>
      <c r="K122" s="27"/>
      <c r="L122" s="27"/>
      <c r="M122" s="28"/>
      <c r="N122" s="21"/>
      <c r="O122" s="21"/>
      <c r="P122" s="21"/>
      <c r="Q122" s="21"/>
      <c r="R122" s="21"/>
      <c r="S122" s="21"/>
    </row>
    <row r="123" spans="1:19" s="49" customFormat="1" ht="18.75">
      <c r="A123" s="64"/>
      <c r="B123" s="17" t="s">
        <v>75</v>
      </c>
      <c r="C123" s="18"/>
      <c r="D123" s="19" t="s">
        <v>79</v>
      </c>
      <c r="E123" s="25"/>
      <c r="F123" s="26"/>
      <c r="G123" s="26"/>
      <c r="H123" s="26"/>
      <c r="I123" s="26"/>
      <c r="J123" s="27"/>
      <c r="K123" s="27"/>
      <c r="L123" s="27"/>
      <c r="M123" s="28"/>
      <c r="N123" s="21"/>
      <c r="O123" s="21"/>
      <c r="P123" s="21"/>
      <c r="Q123" s="21"/>
      <c r="R123" s="21">
        <v>1</v>
      </c>
      <c r="S123" s="21"/>
    </row>
    <row r="124" spans="1:19" s="49" customFormat="1" ht="18.75">
      <c r="A124" s="65" t="s">
        <v>190</v>
      </c>
      <c r="B124" s="39" t="s">
        <v>68</v>
      </c>
      <c r="C124" s="18"/>
      <c r="D124" s="24"/>
      <c r="E124" s="25"/>
      <c r="F124" s="26"/>
      <c r="G124" s="26"/>
      <c r="H124" s="26"/>
      <c r="I124" s="26"/>
      <c r="J124" s="27"/>
      <c r="K124" s="27"/>
      <c r="L124" s="27"/>
      <c r="M124" s="28"/>
      <c r="N124" s="21"/>
      <c r="O124" s="21"/>
      <c r="P124" s="21"/>
      <c r="Q124" s="21"/>
      <c r="R124" s="21"/>
      <c r="S124" s="21"/>
    </row>
    <row r="125" spans="1:19" s="49" customFormat="1" ht="68.25" customHeight="1">
      <c r="A125" s="64"/>
      <c r="B125" s="17" t="s">
        <v>20</v>
      </c>
      <c r="C125" s="18" t="s">
        <v>97</v>
      </c>
      <c r="D125" s="19" t="s">
        <v>19</v>
      </c>
      <c r="E125" s="20" t="s">
        <v>16</v>
      </c>
      <c r="F125" s="31">
        <f aca="true" t="shared" si="20" ref="F125:K125">F126+F127</f>
        <v>1040000</v>
      </c>
      <c r="G125" s="31">
        <f t="shared" si="20"/>
        <v>0</v>
      </c>
      <c r="H125" s="31">
        <f t="shared" si="20"/>
        <v>0</v>
      </c>
      <c r="I125" s="31">
        <f t="shared" si="20"/>
        <v>0</v>
      </c>
      <c r="J125" s="31">
        <f t="shared" si="20"/>
        <v>0</v>
      </c>
      <c r="K125" s="31">
        <f t="shared" si="20"/>
        <v>500192.6</v>
      </c>
      <c r="L125" s="31">
        <f>L126+L127</f>
        <v>539807.4</v>
      </c>
      <c r="M125" s="28"/>
      <c r="N125" s="21"/>
      <c r="O125" s="21"/>
      <c r="P125" s="21"/>
      <c r="Q125" s="21"/>
      <c r="R125" s="21"/>
      <c r="S125" s="21"/>
    </row>
    <row r="126" spans="1:19" s="49" customFormat="1" ht="18.75">
      <c r="A126" s="64"/>
      <c r="B126" s="17"/>
      <c r="C126" s="18"/>
      <c r="D126" s="19" t="s">
        <v>19</v>
      </c>
      <c r="E126" s="20" t="s">
        <v>2</v>
      </c>
      <c r="F126" s="51">
        <f>G126+H126+I126+J126+K126+L126</f>
        <v>52000</v>
      </c>
      <c r="G126" s="51"/>
      <c r="H126" s="51"/>
      <c r="I126" s="51"/>
      <c r="J126" s="31"/>
      <c r="K126" s="31">
        <v>38355.1</v>
      </c>
      <c r="L126" s="31">
        <v>13644.9</v>
      </c>
      <c r="M126" s="28"/>
      <c r="N126" s="21"/>
      <c r="O126" s="21"/>
      <c r="P126" s="21"/>
      <c r="Q126" s="21"/>
      <c r="R126" s="21"/>
      <c r="S126" s="21"/>
    </row>
    <row r="127" spans="1:19" s="49" customFormat="1" ht="18.75">
      <c r="A127" s="64"/>
      <c r="B127" s="17"/>
      <c r="C127" s="18"/>
      <c r="D127" s="19" t="s">
        <v>19</v>
      </c>
      <c r="E127" s="20" t="s">
        <v>1</v>
      </c>
      <c r="F127" s="51">
        <f>G127+H127+I127+J127+K127+L127</f>
        <v>988000</v>
      </c>
      <c r="G127" s="51"/>
      <c r="H127" s="51"/>
      <c r="I127" s="51"/>
      <c r="J127" s="31"/>
      <c r="K127" s="31">
        <v>461837.5</v>
      </c>
      <c r="L127" s="31">
        <v>526162.5</v>
      </c>
      <c r="M127" s="28"/>
      <c r="N127" s="21"/>
      <c r="O127" s="21"/>
      <c r="P127" s="21"/>
      <c r="Q127" s="21"/>
      <c r="R127" s="21"/>
      <c r="S127" s="21"/>
    </row>
    <row r="128" spans="1:19" s="49" customFormat="1" ht="18.75">
      <c r="A128" s="64"/>
      <c r="B128" s="39" t="s">
        <v>69</v>
      </c>
      <c r="C128" s="18"/>
      <c r="D128" s="24"/>
      <c r="E128" s="25"/>
      <c r="F128" s="26"/>
      <c r="G128" s="26"/>
      <c r="H128" s="26"/>
      <c r="I128" s="26"/>
      <c r="J128" s="27"/>
      <c r="K128" s="27"/>
      <c r="L128" s="27"/>
      <c r="M128" s="28"/>
      <c r="N128" s="21"/>
      <c r="O128" s="21"/>
      <c r="P128" s="21"/>
      <c r="Q128" s="21"/>
      <c r="R128" s="21"/>
      <c r="S128" s="21"/>
    </row>
    <row r="129" spans="1:19" s="49" customFormat="1" ht="18.75">
      <c r="A129" s="64"/>
      <c r="B129" s="17" t="s">
        <v>123</v>
      </c>
      <c r="C129" s="18"/>
      <c r="D129" s="19" t="s">
        <v>79</v>
      </c>
      <c r="E129" s="25"/>
      <c r="F129" s="26"/>
      <c r="G129" s="26"/>
      <c r="H129" s="26"/>
      <c r="I129" s="26"/>
      <c r="J129" s="27"/>
      <c r="K129" s="27"/>
      <c r="L129" s="27"/>
      <c r="M129" s="28"/>
      <c r="N129" s="21"/>
      <c r="O129" s="21"/>
      <c r="P129" s="21"/>
      <c r="Q129" s="21"/>
      <c r="R129" s="21">
        <v>1</v>
      </c>
      <c r="S129" s="21"/>
    </row>
    <row r="130" spans="1:19" s="49" customFormat="1" ht="18.75">
      <c r="A130" s="65" t="s">
        <v>191</v>
      </c>
      <c r="B130" s="39" t="s">
        <v>70</v>
      </c>
      <c r="C130" s="18"/>
      <c r="D130" s="24"/>
      <c r="E130" s="25"/>
      <c r="F130" s="26"/>
      <c r="G130" s="26"/>
      <c r="H130" s="26"/>
      <c r="I130" s="26"/>
      <c r="J130" s="27"/>
      <c r="K130" s="27"/>
      <c r="L130" s="27"/>
      <c r="M130" s="28"/>
      <c r="N130" s="21"/>
      <c r="O130" s="21"/>
      <c r="P130" s="21"/>
      <c r="Q130" s="21"/>
      <c r="R130" s="21"/>
      <c r="S130" s="21"/>
    </row>
    <row r="131" spans="1:19" s="49" customFormat="1" ht="44.25" customHeight="1">
      <c r="A131" s="64"/>
      <c r="B131" s="17" t="s">
        <v>91</v>
      </c>
      <c r="C131" s="18" t="s">
        <v>97</v>
      </c>
      <c r="D131" s="19" t="s">
        <v>19</v>
      </c>
      <c r="E131" s="20" t="s">
        <v>16</v>
      </c>
      <c r="F131" s="31">
        <f aca="true" t="shared" si="21" ref="F131:K131">F132+F133</f>
        <v>1040000</v>
      </c>
      <c r="G131" s="31">
        <f t="shared" si="21"/>
        <v>0</v>
      </c>
      <c r="H131" s="31">
        <f t="shared" si="21"/>
        <v>0</v>
      </c>
      <c r="I131" s="31">
        <f t="shared" si="21"/>
        <v>0</v>
      </c>
      <c r="J131" s="31">
        <f t="shared" si="21"/>
        <v>0</v>
      </c>
      <c r="K131" s="31">
        <f t="shared" si="21"/>
        <v>500192.6</v>
      </c>
      <c r="L131" s="31">
        <f>L132+L133</f>
        <v>539807.4</v>
      </c>
      <c r="M131" s="28"/>
      <c r="N131" s="21"/>
      <c r="O131" s="21"/>
      <c r="P131" s="21"/>
      <c r="Q131" s="21"/>
      <c r="R131" s="21"/>
      <c r="S131" s="21"/>
    </row>
    <row r="132" spans="1:19" s="49" customFormat="1" ht="18.75">
      <c r="A132" s="64"/>
      <c r="B132" s="17"/>
      <c r="C132" s="18"/>
      <c r="D132" s="19" t="s">
        <v>19</v>
      </c>
      <c r="E132" s="20" t="s">
        <v>2</v>
      </c>
      <c r="F132" s="51">
        <f>G132+H132+I132+J132+K132+L132</f>
        <v>52000</v>
      </c>
      <c r="G132" s="51"/>
      <c r="H132" s="51"/>
      <c r="I132" s="51"/>
      <c r="J132" s="31"/>
      <c r="K132" s="31">
        <v>38355.1</v>
      </c>
      <c r="L132" s="31">
        <v>13644.9</v>
      </c>
      <c r="M132" s="28"/>
      <c r="N132" s="21"/>
      <c r="O132" s="21"/>
      <c r="P132" s="21"/>
      <c r="Q132" s="21"/>
      <c r="R132" s="21"/>
      <c r="S132" s="21"/>
    </row>
    <row r="133" spans="1:19" s="49" customFormat="1" ht="18.75">
      <c r="A133" s="64"/>
      <c r="B133" s="17"/>
      <c r="C133" s="18"/>
      <c r="D133" s="19" t="s">
        <v>19</v>
      </c>
      <c r="E133" s="20" t="s">
        <v>1</v>
      </c>
      <c r="F133" s="51">
        <f>G133+H133+I133+J133+K133+L133</f>
        <v>988000</v>
      </c>
      <c r="G133" s="51"/>
      <c r="H133" s="51"/>
      <c r="I133" s="51"/>
      <c r="J133" s="31"/>
      <c r="K133" s="31">
        <v>461837.5</v>
      </c>
      <c r="L133" s="31">
        <v>526162.5</v>
      </c>
      <c r="M133" s="28"/>
      <c r="N133" s="21"/>
      <c r="O133" s="21"/>
      <c r="P133" s="21"/>
      <c r="Q133" s="21"/>
      <c r="R133" s="21"/>
      <c r="S133" s="21"/>
    </row>
    <row r="134" spans="1:19" s="49" customFormat="1" ht="18.75">
      <c r="A134" s="64"/>
      <c r="B134" s="39" t="s">
        <v>122</v>
      </c>
      <c r="C134" s="18"/>
      <c r="D134" s="24"/>
      <c r="E134" s="25"/>
      <c r="F134" s="26"/>
      <c r="G134" s="26"/>
      <c r="H134" s="26"/>
      <c r="I134" s="26"/>
      <c r="J134" s="27"/>
      <c r="K134" s="27"/>
      <c r="L134" s="27"/>
      <c r="M134" s="28"/>
      <c r="N134" s="21"/>
      <c r="O134" s="21"/>
      <c r="P134" s="21"/>
      <c r="Q134" s="21"/>
      <c r="R134" s="21"/>
      <c r="S134" s="21"/>
    </row>
    <row r="135" spans="1:19" s="49" customFormat="1" ht="18.75">
      <c r="A135" s="64"/>
      <c r="B135" s="17" t="s">
        <v>98</v>
      </c>
      <c r="C135" s="18"/>
      <c r="D135" s="19" t="s">
        <v>79</v>
      </c>
      <c r="E135" s="25"/>
      <c r="F135" s="26"/>
      <c r="G135" s="26"/>
      <c r="H135" s="26"/>
      <c r="I135" s="26"/>
      <c r="J135" s="27"/>
      <c r="K135" s="27"/>
      <c r="L135" s="27"/>
      <c r="M135" s="28"/>
      <c r="N135" s="21"/>
      <c r="O135" s="21"/>
      <c r="P135" s="21"/>
      <c r="Q135" s="21"/>
      <c r="R135" s="21">
        <v>1</v>
      </c>
      <c r="S135" s="21"/>
    </row>
    <row r="136" spans="1:19" s="49" customFormat="1" ht="18.75">
      <c r="A136" s="65" t="s">
        <v>192</v>
      </c>
      <c r="B136" s="39" t="s">
        <v>72</v>
      </c>
      <c r="C136" s="18"/>
      <c r="D136" s="24"/>
      <c r="E136" s="25"/>
      <c r="F136" s="26"/>
      <c r="G136" s="26"/>
      <c r="H136" s="26"/>
      <c r="I136" s="26"/>
      <c r="J136" s="27"/>
      <c r="K136" s="27"/>
      <c r="L136" s="27"/>
      <c r="M136" s="28"/>
      <c r="N136" s="21"/>
      <c r="O136" s="21"/>
      <c r="P136" s="21"/>
      <c r="Q136" s="21"/>
      <c r="R136" s="21"/>
      <c r="S136" s="21"/>
    </row>
    <row r="137" spans="1:19" s="49" customFormat="1" ht="41.25" customHeight="1">
      <c r="A137" s="64"/>
      <c r="B137" s="17" t="s">
        <v>134</v>
      </c>
      <c r="C137" s="18" t="s">
        <v>133</v>
      </c>
      <c r="D137" s="19" t="s">
        <v>19</v>
      </c>
      <c r="E137" s="20" t="s">
        <v>16</v>
      </c>
      <c r="F137" s="31">
        <f aca="true" t="shared" si="22" ref="F137:L137">F138+F139</f>
        <v>1009745</v>
      </c>
      <c r="G137" s="31">
        <f t="shared" si="22"/>
        <v>0</v>
      </c>
      <c r="H137" s="31">
        <f t="shared" si="22"/>
        <v>0</v>
      </c>
      <c r="I137" s="31">
        <f t="shared" si="22"/>
        <v>0</v>
      </c>
      <c r="J137" s="31">
        <f t="shared" si="22"/>
        <v>0</v>
      </c>
      <c r="K137" s="31">
        <f t="shared" si="22"/>
        <v>500192.6</v>
      </c>
      <c r="L137" s="31">
        <f t="shared" si="22"/>
        <v>509552.39999999997</v>
      </c>
      <c r="M137" s="28"/>
      <c r="N137" s="21"/>
      <c r="O137" s="21"/>
      <c r="P137" s="21"/>
      <c r="Q137" s="21"/>
      <c r="R137" s="21"/>
      <c r="S137" s="21"/>
    </row>
    <row r="138" spans="1:19" s="49" customFormat="1" ht="18.75">
      <c r="A138" s="64"/>
      <c r="B138" s="17"/>
      <c r="C138" s="18"/>
      <c r="D138" s="19" t="s">
        <v>19</v>
      </c>
      <c r="E138" s="20" t="s">
        <v>2</v>
      </c>
      <c r="F138" s="51">
        <f>G138+H138+I138+J138+K138+L138</f>
        <v>50487.2</v>
      </c>
      <c r="G138" s="51"/>
      <c r="H138" s="51"/>
      <c r="I138" s="51"/>
      <c r="J138" s="31"/>
      <c r="K138" s="31">
        <v>38355.1</v>
      </c>
      <c r="L138" s="31">
        <v>12132.1</v>
      </c>
      <c r="M138" s="28"/>
      <c r="N138" s="21"/>
      <c r="O138" s="21"/>
      <c r="P138" s="21"/>
      <c r="Q138" s="21"/>
      <c r="R138" s="21"/>
      <c r="S138" s="21"/>
    </row>
    <row r="139" spans="1:19" s="49" customFormat="1" ht="18.75">
      <c r="A139" s="64"/>
      <c r="B139" s="17"/>
      <c r="C139" s="18"/>
      <c r="D139" s="19" t="s">
        <v>19</v>
      </c>
      <c r="E139" s="20" t="s">
        <v>1</v>
      </c>
      <c r="F139" s="51">
        <f>G139+H139+I139+J139+K139+L139</f>
        <v>959257.8</v>
      </c>
      <c r="G139" s="51"/>
      <c r="H139" s="51"/>
      <c r="I139" s="51"/>
      <c r="J139" s="31"/>
      <c r="K139" s="31">
        <v>461837.5</v>
      </c>
      <c r="L139" s="31">
        <v>497420.3</v>
      </c>
      <c r="M139" s="28"/>
      <c r="N139" s="21"/>
      <c r="O139" s="21"/>
      <c r="P139" s="21"/>
      <c r="Q139" s="21"/>
      <c r="R139" s="21"/>
      <c r="S139" s="21"/>
    </row>
    <row r="140" spans="1:19" s="49" customFormat="1" ht="18.75">
      <c r="A140" s="64"/>
      <c r="B140" s="39" t="s">
        <v>71</v>
      </c>
      <c r="C140" s="18"/>
      <c r="D140" s="24"/>
      <c r="E140" s="25"/>
      <c r="F140" s="26"/>
      <c r="G140" s="26"/>
      <c r="H140" s="26"/>
      <c r="I140" s="26"/>
      <c r="J140" s="27"/>
      <c r="K140" s="27"/>
      <c r="L140" s="27"/>
      <c r="M140" s="28"/>
      <c r="N140" s="21"/>
      <c r="O140" s="21"/>
      <c r="P140" s="21"/>
      <c r="Q140" s="21"/>
      <c r="R140" s="21"/>
      <c r="S140" s="21"/>
    </row>
    <row r="141" spans="1:19" s="49" customFormat="1" ht="18.75">
      <c r="A141" s="64"/>
      <c r="B141" s="17" t="s">
        <v>98</v>
      </c>
      <c r="C141" s="18"/>
      <c r="D141" s="19" t="s">
        <v>79</v>
      </c>
      <c r="E141" s="25"/>
      <c r="F141" s="26"/>
      <c r="G141" s="26"/>
      <c r="H141" s="26"/>
      <c r="I141" s="26"/>
      <c r="J141" s="27"/>
      <c r="K141" s="27"/>
      <c r="L141" s="27"/>
      <c r="M141" s="28"/>
      <c r="N141" s="21"/>
      <c r="O141" s="21"/>
      <c r="P141" s="21"/>
      <c r="Q141" s="21"/>
      <c r="R141" s="21"/>
      <c r="S141" s="21">
        <v>1</v>
      </c>
    </row>
    <row r="142" spans="1:19" s="49" customFormat="1" ht="18.75">
      <c r="A142" s="65" t="s">
        <v>193</v>
      </c>
      <c r="B142" s="39" t="s">
        <v>80</v>
      </c>
      <c r="C142" s="18"/>
      <c r="D142" s="24"/>
      <c r="E142" s="25"/>
      <c r="F142" s="26"/>
      <c r="G142" s="26"/>
      <c r="H142" s="26"/>
      <c r="I142" s="26"/>
      <c r="J142" s="27"/>
      <c r="K142" s="27"/>
      <c r="L142" s="27"/>
      <c r="M142" s="28"/>
      <c r="N142" s="21"/>
      <c r="O142" s="21"/>
      <c r="P142" s="21"/>
      <c r="Q142" s="21"/>
      <c r="R142" s="21"/>
      <c r="S142" s="21"/>
    </row>
    <row r="143" spans="1:19" s="49" customFormat="1" ht="44.25" customHeight="1">
      <c r="A143" s="64"/>
      <c r="B143" s="17" t="s">
        <v>148</v>
      </c>
      <c r="C143" s="18" t="s">
        <v>97</v>
      </c>
      <c r="D143" s="19" t="s">
        <v>19</v>
      </c>
      <c r="E143" s="20" t="s">
        <v>16</v>
      </c>
      <c r="F143" s="31">
        <f aca="true" t="shared" si="23" ref="F143:K143">F144+F145</f>
        <v>1040000</v>
      </c>
      <c r="G143" s="31">
        <f t="shared" si="23"/>
        <v>0</v>
      </c>
      <c r="H143" s="31">
        <f t="shared" si="23"/>
        <v>0</v>
      </c>
      <c r="I143" s="31">
        <f t="shared" si="23"/>
        <v>0</v>
      </c>
      <c r="J143" s="31">
        <f t="shared" si="23"/>
        <v>0</v>
      </c>
      <c r="K143" s="31">
        <f t="shared" si="23"/>
        <v>500192.6</v>
      </c>
      <c r="L143" s="31">
        <f>L144+L145</f>
        <v>539807.4</v>
      </c>
      <c r="M143" s="28"/>
      <c r="N143" s="21"/>
      <c r="O143" s="21"/>
      <c r="P143" s="21"/>
      <c r="Q143" s="21"/>
      <c r="R143" s="21"/>
      <c r="S143" s="21"/>
    </row>
    <row r="144" spans="1:19" s="49" customFormat="1" ht="18.75">
      <c r="A144" s="64"/>
      <c r="B144" s="17"/>
      <c r="C144" s="18"/>
      <c r="D144" s="19" t="s">
        <v>19</v>
      </c>
      <c r="E144" s="20" t="s">
        <v>2</v>
      </c>
      <c r="F144" s="51">
        <f>G144+H144+I144+J144+K144+L144</f>
        <v>52000</v>
      </c>
      <c r="G144" s="51"/>
      <c r="H144" s="51"/>
      <c r="I144" s="51"/>
      <c r="J144" s="31"/>
      <c r="K144" s="31">
        <v>38355.1</v>
      </c>
      <c r="L144" s="31">
        <v>13644.9</v>
      </c>
      <c r="M144" s="28"/>
      <c r="N144" s="21"/>
      <c r="O144" s="21"/>
      <c r="P144" s="21"/>
      <c r="Q144" s="21"/>
      <c r="R144" s="21"/>
      <c r="S144" s="21"/>
    </row>
    <row r="145" spans="1:19" s="49" customFormat="1" ht="18.75">
      <c r="A145" s="64"/>
      <c r="B145" s="17"/>
      <c r="C145" s="18"/>
      <c r="D145" s="19" t="s">
        <v>19</v>
      </c>
      <c r="E145" s="20" t="s">
        <v>1</v>
      </c>
      <c r="F145" s="51">
        <f>G145+H145+I145+J145+K145+L145</f>
        <v>988000</v>
      </c>
      <c r="G145" s="51"/>
      <c r="H145" s="51"/>
      <c r="I145" s="51"/>
      <c r="J145" s="31"/>
      <c r="K145" s="31">
        <v>461837.5</v>
      </c>
      <c r="L145" s="31">
        <v>526162.5</v>
      </c>
      <c r="M145" s="28"/>
      <c r="N145" s="21"/>
      <c r="O145" s="21"/>
      <c r="P145" s="21"/>
      <c r="Q145" s="21"/>
      <c r="R145" s="21"/>
      <c r="S145" s="21"/>
    </row>
    <row r="146" spans="1:19" s="49" customFormat="1" ht="17.25" customHeight="1">
      <c r="A146" s="64"/>
      <c r="B146" s="39" t="s">
        <v>121</v>
      </c>
      <c r="C146" s="18"/>
      <c r="D146" s="24"/>
      <c r="E146" s="25"/>
      <c r="F146" s="26"/>
      <c r="G146" s="26"/>
      <c r="H146" s="26"/>
      <c r="I146" s="26"/>
      <c r="J146" s="27"/>
      <c r="K146" s="27"/>
      <c r="L146" s="27"/>
      <c r="M146" s="28"/>
      <c r="N146" s="21"/>
      <c r="O146" s="21"/>
      <c r="P146" s="21"/>
      <c r="Q146" s="21"/>
      <c r="R146" s="21"/>
      <c r="S146" s="21"/>
    </row>
    <row r="147" spans="1:19" s="49" customFormat="1" ht="18.75">
      <c r="A147" s="64"/>
      <c r="B147" s="17" t="s">
        <v>98</v>
      </c>
      <c r="C147" s="18"/>
      <c r="D147" s="19" t="s">
        <v>79</v>
      </c>
      <c r="E147" s="25"/>
      <c r="F147" s="26"/>
      <c r="G147" s="26"/>
      <c r="H147" s="26"/>
      <c r="I147" s="26"/>
      <c r="J147" s="27"/>
      <c r="K147" s="27"/>
      <c r="L147" s="27"/>
      <c r="M147" s="28"/>
      <c r="N147" s="21"/>
      <c r="O147" s="21"/>
      <c r="P147" s="21"/>
      <c r="Q147" s="21"/>
      <c r="R147" s="21"/>
      <c r="S147" s="21">
        <v>1</v>
      </c>
    </row>
    <row r="148" spans="1:19" s="49" customFormat="1" ht="18.75">
      <c r="A148" s="65" t="s">
        <v>195</v>
      </c>
      <c r="B148" s="39" t="s">
        <v>100</v>
      </c>
      <c r="C148" s="18"/>
      <c r="D148" s="24"/>
      <c r="E148" s="25"/>
      <c r="F148" s="26"/>
      <c r="G148" s="26"/>
      <c r="H148" s="26"/>
      <c r="I148" s="26"/>
      <c r="J148" s="27"/>
      <c r="K148" s="27"/>
      <c r="L148" s="27"/>
      <c r="M148" s="28"/>
      <c r="N148" s="21"/>
      <c r="O148" s="21"/>
      <c r="P148" s="21"/>
      <c r="Q148" s="21"/>
      <c r="R148" s="21"/>
      <c r="S148" s="21"/>
    </row>
    <row r="149" spans="1:19" s="49" customFormat="1" ht="41.25" customHeight="1">
      <c r="A149" s="64"/>
      <c r="B149" s="17" t="s">
        <v>150</v>
      </c>
      <c r="C149" s="18" t="s">
        <v>149</v>
      </c>
      <c r="D149" s="19" t="s">
        <v>19</v>
      </c>
      <c r="E149" s="20" t="s">
        <v>16</v>
      </c>
      <c r="F149" s="31">
        <f aca="true" t="shared" si="24" ref="F149:K149">F150+F151</f>
        <v>1386612.6</v>
      </c>
      <c r="G149" s="31">
        <f t="shared" si="24"/>
        <v>0</v>
      </c>
      <c r="H149" s="31">
        <f t="shared" si="24"/>
        <v>0</v>
      </c>
      <c r="I149" s="31">
        <f t="shared" si="24"/>
        <v>0</v>
      </c>
      <c r="J149" s="31">
        <f t="shared" si="24"/>
        <v>0</v>
      </c>
      <c r="K149" s="31">
        <f t="shared" si="24"/>
        <v>693328</v>
      </c>
      <c r="L149" s="31">
        <f>L150+L151</f>
        <v>693284.6</v>
      </c>
      <c r="M149" s="28"/>
      <c r="N149" s="21"/>
      <c r="O149" s="21"/>
      <c r="P149" s="21"/>
      <c r="Q149" s="21"/>
      <c r="R149" s="21"/>
      <c r="S149" s="21"/>
    </row>
    <row r="150" spans="1:19" s="49" customFormat="1" ht="18.75">
      <c r="A150" s="64"/>
      <c r="B150" s="17"/>
      <c r="C150" s="18"/>
      <c r="D150" s="19" t="s">
        <v>19</v>
      </c>
      <c r="E150" s="20" t="s">
        <v>2</v>
      </c>
      <c r="F150" s="51">
        <f>G150+H150+I150+J150+K150+L150</f>
        <v>69279.33</v>
      </c>
      <c r="G150" s="51"/>
      <c r="H150" s="51"/>
      <c r="I150" s="51"/>
      <c r="J150" s="31"/>
      <c r="K150" s="31">
        <v>34664</v>
      </c>
      <c r="L150" s="31">
        <v>34615.33</v>
      </c>
      <c r="M150" s="28"/>
      <c r="N150" s="21"/>
      <c r="O150" s="21"/>
      <c r="P150" s="21"/>
      <c r="Q150" s="21"/>
      <c r="R150" s="21"/>
      <c r="S150" s="21"/>
    </row>
    <row r="151" spans="1:19" s="49" customFormat="1" ht="18.75">
      <c r="A151" s="64"/>
      <c r="B151" s="17"/>
      <c r="C151" s="18"/>
      <c r="D151" s="19" t="s">
        <v>19</v>
      </c>
      <c r="E151" s="20" t="s">
        <v>1</v>
      </c>
      <c r="F151" s="51">
        <f>G151+H151+I151+J151+K151+L151</f>
        <v>1317333.27</v>
      </c>
      <c r="G151" s="51"/>
      <c r="H151" s="51"/>
      <c r="I151" s="51"/>
      <c r="J151" s="31"/>
      <c r="K151" s="31">
        <v>658664</v>
      </c>
      <c r="L151" s="31">
        <v>658669.27</v>
      </c>
      <c r="M151" s="28"/>
      <c r="N151" s="21"/>
      <c r="O151" s="21"/>
      <c r="P151" s="21"/>
      <c r="Q151" s="21"/>
      <c r="R151" s="21"/>
      <c r="S151" s="21"/>
    </row>
    <row r="152" spans="1:19" s="49" customFormat="1" ht="18.75">
      <c r="A152" s="64"/>
      <c r="B152" s="39" t="s">
        <v>120</v>
      </c>
      <c r="C152" s="18"/>
      <c r="D152" s="24"/>
      <c r="E152" s="25"/>
      <c r="F152" s="26"/>
      <c r="G152" s="26"/>
      <c r="H152" s="26"/>
      <c r="I152" s="26"/>
      <c r="J152" s="27"/>
      <c r="K152" s="27"/>
      <c r="L152" s="27"/>
      <c r="M152" s="28"/>
      <c r="N152" s="21"/>
      <c r="O152" s="21"/>
      <c r="P152" s="21"/>
      <c r="Q152" s="21"/>
      <c r="R152" s="21"/>
      <c r="S152" s="21"/>
    </row>
    <row r="153" spans="1:19" s="49" customFormat="1" ht="18.75">
      <c r="A153" s="64"/>
      <c r="B153" s="17" t="s">
        <v>98</v>
      </c>
      <c r="C153" s="18"/>
      <c r="D153" s="19" t="s">
        <v>79</v>
      </c>
      <c r="E153" s="25"/>
      <c r="F153" s="26"/>
      <c r="G153" s="26"/>
      <c r="H153" s="26"/>
      <c r="I153" s="26"/>
      <c r="J153" s="27"/>
      <c r="K153" s="27"/>
      <c r="L153" s="27"/>
      <c r="M153" s="28"/>
      <c r="N153" s="21"/>
      <c r="O153" s="21"/>
      <c r="P153" s="21"/>
      <c r="Q153" s="21"/>
      <c r="R153" s="21"/>
      <c r="S153" s="21">
        <v>1</v>
      </c>
    </row>
    <row r="154" spans="1:19" s="49" customFormat="1" ht="18.75">
      <c r="A154" s="64"/>
      <c r="B154" s="17"/>
      <c r="C154" s="18"/>
      <c r="D154" s="24"/>
      <c r="E154" s="25"/>
      <c r="F154" s="26"/>
      <c r="G154" s="26"/>
      <c r="H154" s="26"/>
      <c r="I154" s="26"/>
      <c r="J154" s="27"/>
      <c r="K154" s="27"/>
      <c r="L154" s="27"/>
      <c r="M154" s="28"/>
      <c r="N154" s="21"/>
      <c r="O154" s="21"/>
      <c r="P154" s="21"/>
      <c r="Q154" s="21"/>
      <c r="R154" s="21"/>
      <c r="S154" s="21"/>
    </row>
    <row r="155" spans="1:19" s="49" customFormat="1" ht="18.75">
      <c r="A155" s="64"/>
      <c r="B155" s="35" t="s">
        <v>35</v>
      </c>
      <c r="C155" s="43"/>
      <c r="D155" s="32"/>
      <c r="E155" s="36"/>
      <c r="F155" s="47"/>
      <c r="G155" s="47"/>
      <c r="H155" s="47"/>
      <c r="I155" s="47"/>
      <c r="J155" s="47"/>
      <c r="K155" s="47"/>
      <c r="L155" s="47"/>
      <c r="M155" s="38"/>
      <c r="N155" s="37"/>
      <c r="O155" s="44"/>
      <c r="P155" s="37"/>
      <c r="Q155" s="37"/>
      <c r="R155" s="41"/>
      <c r="S155" s="41"/>
    </row>
    <row r="156" spans="1:19" s="49" customFormat="1" ht="40.5" customHeight="1">
      <c r="A156" s="64" t="s">
        <v>84</v>
      </c>
      <c r="B156" s="42" t="s">
        <v>29</v>
      </c>
      <c r="C156" s="43"/>
      <c r="D156" s="32"/>
      <c r="E156" s="36"/>
      <c r="F156" s="52">
        <f aca="true" t="shared" si="25" ref="F156:K156">F158+F165+F171</f>
        <v>549914</v>
      </c>
      <c r="G156" s="52">
        <f t="shared" si="25"/>
        <v>0</v>
      </c>
      <c r="H156" s="52">
        <f t="shared" si="25"/>
        <v>0</v>
      </c>
      <c r="I156" s="52">
        <f t="shared" si="25"/>
        <v>0</v>
      </c>
      <c r="J156" s="52">
        <f t="shared" si="25"/>
        <v>0</v>
      </c>
      <c r="K156" s="52">
        <f t="shared" si="25"/>
        <v>330000</v>
      </c>
      <c r="L156" s="52">
        <f>L158+L165+L171</f>
        <v>219914</v>
      </c>
      <c r="M156" s="38"/>
      <c r="N156" s="37"/>
      <c r="O156" s="44"/>
      <c r="P156" s="37"/>
      <c r="Q156" s="37"/>
      <c r="R156" s="41"/>
      <c r="S156" s="41"/>
    </row>
    <row r="157" spans="1:19" s="49" customFormat="1" ht="18.75">
      <c r="A157" s="65" t="s">
        <v>162</v>
      </c>
      <c r="B157" s="39" t="s">
        <v>101</v>
      </c>
      <c r="C157" s="43"/>
      <c r="D157" s="32"/>
      <c r="E157" s="36"/>
      <c r="F157" s="47"/>
      <c r="G157" s="47"/>
      <c r="H157" s="47"/>
      <c r="I157" s="47"/>
      <c r="J157" s="47"/>
      <c r="K157" s="47"/>
      <c r="L157" s="47"/>
      <c r="M157" s="38"/>
      <c r="N157" s="37"/>
      <c r="O157" s="44"/>
      <c r="P157" s="37"/>
      <c r="Q157" s="37"/>
      <c r="R157" s="41"/>
      <c r="S157" s="41"/>
    </row>
    <row r="158" spans="1:19" s="49" customFormat="1" ht="18.75">
      <c r="A158" s="64"/>
      <c r="B158" s="23" t="s">
        <v>153</v>
      </c>
      <c r="C158" s="23" t="s">
        <v>154</v>
      </c>
      <c r="D158" s="24" t="s">
        <v>19</v>
      </c>
      <c r="E158" s="25" t="s">
        <v>16</v>
      </c>
      <c r="F158" s="84">
        <f>F159+F160</f>
        <v>210611</v>
      </c>
      <c r="G158" s="84">
        <f aca="true" t="shared" si="26" ref="G158:L158">G159+G160</f>
        <v>0</v>
      </c>
      <c r="H158" s="84">
        <f t="shared" si="26"/>
        <v>0</v>
      </c>
      <c r="I158" s="84">
        <f t="shared" si="26"/>
        <v>0</v>
      </c>
      <c r="J158" s="84">
        <f t="shared" si="26"/>
        <v>0</v>
      </c>
      <c r="K158" s="84">
        <f t="shared" si="26"/>
        <v>100000</v>
      </c>
      <c r="L158" s="84">
        <f t="shared" si="26"/>
        <v>110611</v>
      </c>
      <c r="M158" s="28"/>
      <c r="N158" s="21"/>
      <c r="O158" s="21"/>
      <c r="P158" s="21"/>
      <c r="Q158" s="21"/>
      <c r="R158" s="21"/>
      <c r="S158" s="21"/>
    </row>
    <row r="159" spans="1:19" s="49" customFormat="1" ht="18.75">
      <c r="A159" s="64"/>
      <c r="B159" s="23"/>
      <c r="C159" s="23"/>
      <c r="D159" s="24" t="s">
        <v>19</v>
      </c>
      <c r="E159" s="25" t="s">
        <v>2</v>
      </c>
      <c r="F159" s="26">
        <f>G159+H159+I159+J159+K159+L159</f>
        <v>210611</v>
      </c>
      <c r="G159" s="26"/>
      <c r="H159" s="26"/>
      <c r="I159" s="26"/>
      <c r="J159" s="31"/>
      <c r="K159" s="31">
        <v>100000</v>
      </c>
      <c r="L159" s="31">
        <v>110611</v>
      </c>
      <c r="M159" s="28"/>
      <c r="N159" s="21"/>
      <c r="O159" s="21"/>
      <c r="P159" s="21"/>
      <c r="Q159" s="21"/>
      <c r="R159" s="21"/>
      <c r="S159" s="21"/>
    </row>
    <row r="160" spans="1:19" s="49" customFormat="1" ht="18.75">
      <c r="A160" s="64"/>
      <c r="B160" s="23"/>
      <c r="C160" s="23"/>
      <c r="D160" s="24" t="s">
        <v>19</v>
      </c>
      <c r="E160" s="25" t="s">
        <v>1</v>
      </c>
      <c r="F160" s="26">
        <f>G160+H160+I160+J160+K160+L160</f>
        <v>0</v>
      </c>
      <c r="G160" s="26"/>
      <c r="H160" s="26"/>
      <c r="I160" s="26"/>
      <c r="J160" s="31"/>
      <c r="K160" s="31"/>
      <c r="L160" s="27"/>
      <c r="M160" s="28"/>
      <c r="N160" s="21"/>
      <c r="O160" s="21"/>
      <c r="P160" s="21"/>
      <c r="Q160" s="21"/>
      <c r="R160" s="21"/>
      <c r="S160" s="21"/>
    </row>
    <row r="161" spans="1:19" s="49" customFormat="1" ht="18.75">
      <c r="A161" s="64"/>
      <c r="B161" s="39" t="s">
        <v>119</v>
      </c>
      <c r="C161" s="23"/>
      <c r="D161" s="24"/>
      <c r="E161" s="25"/>
      <c r="F161" s="26"/>
      <c r="G161" s="26"/>
      <c r="H161" s="26"/>
      <c r="I161" s="26"/>
      <c r="J161" s="27"/>
      <c r="K161" s="27"/>
      <c r="L161" s="27"/>
      <c r="M161" s="28"/>
      <c r="N161" s="21"/>
      <c r="O161" s="21"/>
      <c r="P161" s="21"/>
      <c r="Q161" s="21"/>
      <c r="R161" s="21"/>
      <c r="S161" s="21"/>
    </row>
    <row r="162" spans="1:19" s="49" customFormat="1" ht="18.75">
      <c r="A162" s="64"/>
      <c r="B162" s="17" t="s">
        <v>157</v>
      </c>
      <c r="C162" s="23"/>
      <c r="D162" s="19" t="s">
        <v>79</v>
      </c>
      <c r="E162" s="25"/>
      <c r="F162" s="26"/>
      <c r="G162" s="26"/>
      <c r="H162" s="26"/>
      <c r="I162" s="26"/>
      <c r="J162" s="27"/>
      <c r="K162" s="27"/>
      <c r="L162" s="27"/>
      <c r="M162" s="28"/>
      <c r="N162" s="21"/>
      <c r="O162" s="21"/>
      <c r="P162" s="21"/>
      <c r="Q162" s="21"/>
      <c r="R162" s="21"/>
      <c r="S162" s="21">
        <v>1</v>
      </c>
    </row>
    <row r="163" spans="1:19" s="49" customFormat="1" ht="18.75">
      <c r="A163" s="64"/>
      <c r="B163" s="17"/>
      <c r="C163" s="23"/>
      <c r="D163" s="24"/>
      <c r="E163" s="25"/>
      <c r="F163" s="26"/>
      <c r="G163" s="26"/>
      <c r="H163" s="26"/>
      <c r="I163" s="26"/>
      <c r="J163" s="27"/>
      <c r="K163" s="27"/>
      <c r="L163" s="27"/>
      <c r="M163" s="28"/>
      <c r="N163" s="21"/>
      <c r="O163" s="21"/>
      <c r="P163" s="21"/>
      <c r="Q163" s="21"/>
      <c r="R163" s="21"/>
      <c r="S163" s="21"/>
    </row>
    <row r="164" spans="1:19" s="49" customFormat="1" ht="18.75">
      <c r="A164" s="65" t="s">
        <v>163</v>
      </c>
      <c r="B164" s="39" t="s">
        <v>73</v>
      </c>
      <c r="C164" s="23"/>
      <c r="D164" s="24"/>
      <c r="E164" s="25"/>
      <c r="F164" s="26"/>
      <c r="G164" s="26"/>
      <c r="H164" s="26"/>
      <c r="I164" s="26"/>
      <c r="J164" s="27"/>
      <c r="K164" s="27"/>
      <c r="L164" s="27"/>
      <c r="M164" s="28"/>
      <c r="N164" s="21"/>
      <c r="O164" s="21"/>
      <c r="P164" s="21"/>
      <c r="Q164" s="21"/>
      <c r="R164" s="21"/>
      <c r="S164" s="21"/>
    </row>
    <row r="165" spans="1:19" s="49" customFormat="1" ht="18.75">
      <c r="A165" s="64"/>
      <c r="B165" s="17" t="s">
        <v>81</v>
      </c>
      <c r="C165" s="18" t="s">
        <v>154</v>
      </c>
      <c r="D165" s="19" t="s">
        <v>19</v>
      </c>
      <c r="E165" s="20" t="s">
        <v>16</v>
      </c>
      <c r="F165" s="26">
        <f>F166</f>
        <v>209303</v>
      </c>
      <c r="G165" s="26">
        <f aca="true" t="shared" si="27" ref="G165:L165">G166</f>
        <v>0</v>
      </c>
      <c r="H165" s="26">
        <f t="shared" si="27"/>
        <v>0</v>
      </c>
      <c r="I165" s="26">
        <f t="shared" si="27"/>
        <v>0</v>
      </c>
      <c r="J165" s="26">
        <f t="shared" si="27"/>
        <v>0</v>
      </c>
      <c r="K165" s="26">
        <f t="shared" si="27"/>
        <v>100000</v>
      </c>
      <c r="L165" s="26">
        <f t="shared" si="27"/>
        <v>109303</v>
      </c>
      <c r="M165" s="28"/>
      <c r="N165" s="21"/>
      <c r="O165" s="21"/>
      <c r="P165" s="21"/>
      <c r="Q165" s="21"/>
      <c r="R165" s="21"/>
      <c r="S165" s="21"/>
    </row>
    <row r="166" spans="1:19" s="49" customFormat="1" ht="18.75">
      <c r="A166" s="64"/>
      <c r="B166" s="17"/>
      <c r="C166" s="18"/>
      <c r="D166" s="19" t="s">
        <v>19</v>
      </c>
      <c r="E166" s="25" t="s">
        <v>2</v>
      </c>
      <c r="F166" s="26">
        <f>G166+H166+I166+J166+K166+L166</f>
        <v>209303</v>
      </c>
      <c r="G166" s="26"/>
      <c r="H166" s="26"/>
      <c r="I166" s="51"/>
      <c r="J166" s="31"/>
      <c r="K166" s="31">
        <v>100000</v>
      </c>
      <c r="L166" s="31">
        <v>109303</v>
      </c>
      <c r="M166" s="28"/>
      <c r="N166" s="21"/>
      <c r="O166" s="21"/>
      <c r="P166" s="21"/>
      <c r="Q166" s="21"/>
      <c r="R166" s="21"/>
      <c r="S166" s="21"/>
    </row>
    <row r="167" spans="1:19" s="49" customFormat="1" ht="18.75">
      <c r="A167" s="64"/>
      <c r="B167" s="39" t="s">
        <v>77</v>
      </c>
      <c r="C167" s="23"/>
      <c r="D167" s="24"/>
      <c r="E167" s="25"/>
      <c r="F167" s="26"/>
      <c r="G167" s="26"/>
      <c r="H167" s="26"/>
      <c r="I167" s="26"/>
      <c r="J167" s="27"/>
      <c r="K167" s="27"/>
      <c r="L167" s="27"/>
      <c r="M167" s="28"/>
      <c r="N167" s="21"/>
      <c r="O167" s="21"/>
      <c r="P167" s="21"/>
      <c r="Q167" s="21"/>
      <c r="R167" s="21"/>
      <c r="S167" s="21"/>
    </row>
    <row r="168" spans="1:19" s="49" customFormat="1" ht="18.75">
      <c r="A168" s="64"/>
      <c r="B168" s="17" t="s">
        <v>130</v>
      </c>
      <c r="C168" s="23"/>
      <c r="D168" s="19" t="s">
        <v>79</v>
      </c>
      <c r="E168" s="25"/>
      <c r="F168" s="26"/>
      <c r="G168" s="26"/>
      <c r="H168" s="26"/>
      <c r="I168" s="26"/>
      <c r="J168" s="27"/>
      <c r="K168" s="27"/>
      <c r="L168" s="27"/>
      <c r="M168" s="28"/>
      <c r="N168" s="21"/>
      <c r="O168" s="21"/>
      <c r="P168" s="21"/>
      <c r="Q168" s="21"/>
      <c r="R168" s="21"/>
      <c r="S168" s="21">
        <v>1</v>
      </c>
    </row>
    <row r="169" spans="1:19" s="49" customFormat="1" ht="18.75">
      <c r="A169" s="64"/>
      <c r="B169" s="23"/>
      <c r="C169" s="23"/>
      <c r="D169" s="24"/>
      <c r="E169" s="25"/>
      <c r="F169" s="26"/>
      <c r="G169" s="26"/>
      <c r="H169" s="26"/>
      <c r="I169" s="26"/>
      <c r="J169" s="27"/>
      <c r="K169" s="27"/>
      <c r="L169" s="27"/>
      <c r="M169" s="28"/>
      <c r="N169" s="21"/>
      <c r="O169" s="21"/>
      <c r="P169" s="21"/>
      <c r="Q169" s="21"/>
      <c r="R169" s="21"/>
      <c r="S169" s="21"/>
    </row>
    <row r="170" spans="1:19" s="49" customFormat="1" ht="18.75">
      <c r="A170" s="65" t="s">
        <v>210</v>
      </c>
      <c r="B170" s="39" t="s">
        <v>82</v>
      </c>
      <c r="C170" s="23"/>
      <c r="D170" s="24"/>
      <c r="E170" s="25"/>
      <c r="F170" s="26"/>
      <c r="G170" s="26"/>
      <c r="H170" s="26"/>
      <c r="I170" s="26"/>
      <c r="J170" s="27"/>
      <c r="K170" s="27"/>
      <c r="L170" s="27"/>
      <c r="M170" s="28"/>
      <c r="N170" s="21"/>
      <c r="O170" s="21"/>
      <c r="P170" s="21"/>
      <c r="Q170" s="21"/>
      <c r="R170" s="21"/>
      <c r="S170" s="21"/>
    </row>
    <row r="171" spans="1:19" s="49" customFormat="1" ht="18.75">
      <c r="A171" s="64"/>
      <c r="B171" s="17" t="s">
        <v>202</v>
      </c>
      <c r="C171" s="23" t="s">
        <v>209</v>
      </c>
      <c r="D171" s="24" t="s">
        <v>19</v>
      </c>
      <c r="E171" s="25" t="s">
        <v>16</v>
      </c>
      <c r="F171" s="26">
        <f>G171+H171+I171+J171+K171+L171</f>
        <v>130000</v>
      </c>
      <c r="G171" s="31">
        <f aca="true" t="shared" si="28" ref="G171:L171">G172</f>
        <v>0</v>
      </c>
      <c r="H171" s="31">
        <f t="shared" si="28"/>
        <v>0</v>
      </c>
      <c r="I171" s="31">
        <f t="shared" si="28"/>
        <v>0</v>
      </c>
      <c r="J171" s="31">
        <f t="shared" si="28"/>
        <v>0</v>
      </c>
      <c r="K171" s="31">
        <f t="shared" si="28"/>
        <v>130000</v>
      </c>
      <c r="L171" s="31">
        <f t="shared" si="28"/>
        <v>0</v>
      </c>
      <c r="M171" s="28"/>
      <c r="N171" s="21"/>
      <c r="O171" s="21"/>
      <c r="P171" s="21"/>
      <c r="Q171" s="21"/>
      <c r="R171" s="21"/>
      <c r="S171" s="21"/>
    </row>
    <row r="172" spans="1:19" s="49" customFormat="1" ht="18.75">
      <c r="A172" s="64"/>
      <c r="B172" s="17"/>
      <c r="C172" s="23"/>
      <c r="D172" s="24" t="s">
        <v>19</v>
      </c>
      <c r="E172" s="25" t="s">
        <v>2</v>
      </c>
      <c r="F172" s="26">
        <f>G172+H172+I172+J172+K172+L172</f>
        <v>130000</v>
      </c>
      <c r="G172" s="26"/>
      <c r="H172" s="26"/>
      <c r="I172" s="26"/>
      <c r="J172" s="31"/>
      <c r="K172" s="31">
        <v>130000</v>
      </c>
      <c r="L172" s="27"/>
      <c r="M172" s="28"/>
      <c r="N172" s="21"/>
      <c r="O172" s="21"/>
      <c r="P172" s="21"/>
      <c r="Q172" s="21"/>
      <c r="R172" s="21"/>
      <c r="S172" s="21"/>
    </row>
    <row r="173" spans="1:19" s="49" customFormat="1" ht="18.75">
      <c r="A173" s="64"/>
      <c r="B173" s="39"/>
      <c r="C173" s="23"/>
      <c r="D173" s="24" t="s">
        <v>19</v>
      </c>
      <c r="E173" s="25" t="s">
        <v>1</v>
      </c>
      <c r="F173" s="26">
        <f>G173+H173+I173+J173+K173+L173</f>
        <v>0</v>
      </c>
      <c r="G173" s="26"/>
      <c r="H173" s="26"/>
      <c r="I173" s="26"/>
      <c r="J173" s="27"/>
      <c r="K173" s="27"/>
      <c r="L173" s="27"/>
      <c r="M173" s="28"/>
      <c r="N173" s="21"/>
      <c r="O173" s="21"/>
      <c r="P173" s="21"/>
      <c r="Q173" s="21"/>
      <c r="R173" s="21"/>
      <c r="S173" s="21"/>
    </row>
    <row r="174" spans="1:19" s="49" customFormat="1" ht="18.75">
      <c r="A174" s="64"/>
      <c r="B174" s="39" t="s">
        <v>78</v>
      </c>
      <c r="C174" s="23"/>
      <c r="D174" s="24"/>
      <c r="E174" s="25"/>
      <c r="F174" s="26">
        <f>G174+H174+I174+J174+K174+L174</f>
        <v>0</v>
      </c>
      <c r="G174" s="26"/>
      <c r="H174" s="26"/>
      <c r="I174" s="26"/>
      <c r="J174" s="27"/>
      <c r="K174" s="27"/>
      <c r="L174" s="27"/>
      <c r="M174" s="28"/>
      <c r="N174" s="21"/>
      <c r="O174" s="21"/>
      <c r="P174" s="21"/>
      <c r="Q174" s="21"/>
      <c r="R174" s="21"/>
      <c r="S174" s="21"/>
    </row>
    <row r="175" spans="1:19" s="49" customFormat="1" ht="18.75">
      <c r="A175" s="64"/>
      <c r="B175" s="17" t="s">
        <v>203</v>
      </c>
      <c r="C175" s="23"/>
      <c r="D175" s="19" t="s">
        <v>79</v>
      </c>
      <c r="E175" s="25"/>
      <c r="F175" s="26"/>
      <c r="G175" s="26"/>
      <c r="H175" s="26"/>
      <c r="I175" s="26"/>
      <c r="J175" s="27"/>
      <c r="K175" s="27"/>
      <c r="L175" s="27"/>
      <c r="M175" s="28"/>
      <c r="N175" s="21"/>
      <c r="O175" s="21"/>
      <c r="P175" s="21"/>
      <c r="Q175" s="21">
        <v>1</v>
      </c>
      <c r="R175" s="21"/>
      <c r="S175" s="21"/>
    </row>
    <row r="176" spans="1:19" s="49" customFormat="1" ht="18.75">
      <c r="A176" s="64"/>
      <c r="B176" s="35" t="s">
        <v>36</v>
      </c>
      <c r="C176" s="23"/>
      <c r="D176" s="24"/>
      <c r="E176" s="25"/>
      <c r="F176" s="26"/>
      <c r="G176" s="26"/>
      <c r="H176" s="26"/>
      <c r="I176" s="26"/>
      <c r="J176" s="27"/>
      <c r="K176" s="27"/>
      <c r="L176" s="27"/>
      <c r="M176" s="28"/>
      <c r="N176" s="21"/>
      <c r="O176" s="21"/>
      <c r="P176" s="21"/>
      <c r="Q176" s="21"/>
      <c r="R176" s="21"/>
      <c r="S176" s="21"/>
    </row>
    <row r="177" spans="1:19" s="49" customFormat="1" ht="18.75" customHeight="1">
      <c r="A177" s="251" t="s">
        <v>164</v>
      </c>
      <c r="B177" s="271" t="s">
        <v>30</v>
      </c>
      <c r="C177" s="273"/>
      <c r="D177" s="275"/>
      <c r="E177" s="277"/>
      <c r="F177" s="279">
        <f aca="true" t="shared" si="29" ref="F177:L177">F180+F184</f>
        <v>302000</v>
      </c>
      <c r="G177" s="279">
        <f t="shared" si="29"/>
        <v>0</v>
      </c>
      <c r="H177" s="279">
        <f t="shared" si="29"/>
        <v>0</v>
      </c>
      <c r="I177" s="279">
        <f t="shared" si="29"/>
        <v>0</v>
      </c>
      <c r="J177" s="279">
        <f t="shared" si="29"/>
        <v>0</v>
      </c>
      <c r="K177" s="279">
        <f t="shared" si="29"/>
        <v>22000</v>
      </c>
      <c r="L177" s="279">
        <f t="shared" si="29"/>
        <v>280000</v>
      </c>
      <c r="M177" s="273"/>
      <c r="N177" s="273"/>
      <c r="O177" s="273"/>
      <c r="P177" s="273"/>
      <c r="Q177" s="273"/>
      <c r="R177" s="273"/>
      <c r="S177" s="273"/>
    </row>
    <row r="178" spans="1:19" s="49" customFormat="1" ht="18.75">
      <c r="A178" s="252"/>
      <c r="B178" s="272"/>
      <c r="C178" s="274"/>
      <c r="D178" s="276"/>
      <c r="E178" s="278"/>
      <c r="F178" s="280"/>
      <c r="G178" s="280"/>
      <c r="H178" s="280"/>
      <c r="I178" s="280"/>
      <c r="J178" s="280"/>
      <c r="K178" s="280"/>
      <c r="L178" s="280"/>
      <c r="M178" s="274"/>
      <c r="N178" s="274"/>
      <c r="O178" s="274"/>
      <c r="P178" s="274"/>
      <c r="Q178" s="274"/>
      <c r="R178" s="274"/>
      <c r="S178" s="274"/>
    </row>
    <row r="179" spans="1:19" s="49" customFormat="1" ht="18.75">
      <c r="A179" s="65" t="s">
        <v>216</v>
      </c>
      <c r="B179" s="39" t="s">
        <v>102</v>
      </c>
      <c r="C179" s="23"/>
      <c r="D179" s="24"/>
      <c r="E179" s="25"/>
      <c r="F179" s="26"/>
      <c r="G179" s="26"/>
      <c r="H179" s="26"/>
      <c r="I179" s="26"/>
      <c r="J179" s="27"/>
      <c r="K179" s="27"/>
      <c r="L179" s="27"/>
      <c r="M179" s="28"/>
      <c r="N179" s="21"/>
      <c r="O179" s="21"/>
      <c r="P179" s="21"/>
      <c r="Q179" s="21"/>
      <c r="R179" s="21"/>
      <c r="S179" s="21"/>
    </row>
    <row r="180" spans="1:19" s="49" customFormat="1" ht="18.75">
      <c r="A180" s="64"/>
      <c r="B180" s="39" t="s">
        <v>201</v>
      </c>
      <c r="C180" s="18" t="s">
        <v>92</v>
      </c>
      <c r="D180" s="24" t="s">
        <v>19</v>
      </c>
      <c r="E180" s="25" t="s">
        <v>16</v>
      </c>
      <c r="F180" s="26">
        <f>F181+F182</f>
        <v>270000</v>
      </c>
      <c r="G180" s="26">
        <f aca="true" t="shared" si="30" ref="G180:L180">G181+G182</f>
        <v>0</v>
      </c>
      <c r="H180" s="26">
        <f t="shared" si="30"/>
        <v>0</v>
      </c>
      <c r="I180" s="26">
        <f t="shared" si="30"/>
        <v>0</v>
      </c>
      <c r="J180" s="26">
        <f t="shared" si="30"/>
        <v>0</v>
      </c>
      <c r="K180" s="26">
        <f t="shared" si="30"/>
        <v>0</v>
      </c>
      <c r="L180" s="26">
        <f t="shared" si="30"/>
        <v>270000</v>
      </c>
      <c r="M180" s="28"/>
      <c r="N180" s="21"/>
      <c r="O180" s="21"/>
      <c r="P180" s="21"/>
      <c r="Q180" s="21"/>
      <c r="R180" s="21"/>
      <c r="S180" s="21"/>
    </row>
    <row r="181" spans="1:19" s="49" customFormat="1" ht="18.75">
      <c r="A181" s="64"/>
      <c r="B181" s="39"/>
      <c r="C181" s="18"/>
      <c r="D181" s="24" t="s">
        <v>19</v>
      </c>
      <c r="E181" s="25" t="s">
        <v>2</v>
      </c>
      <c r="F181" s="26">
        <f>G181+H181+I181+J181+K181+L181</f>
        <v>270000</v>
      </c>
      <c r="G181" s="26"/>
      <c r="H181" s="26"/>
      <c r="I181" s="26"/>
      <c r="J181" s="31"/>
      <c r="K181" s="31"/>
      <c r="L181" s="31">
        <v>270000</v>
      </c>
      <c r="M181" s="28"/>
      <c r="N181" s="21"/>
      <c r="O181" s="21"/>
      <c r="P181" s="21"/>
      <c r="Q181" s="21"/>
      <c r="R181" s="21"/>
      <c r="S181" s="21"/>
    </row>
    <row r="182" spans="1:19" s="49" customFormat="1" ht="18.75">
      <c r="A182" s="64"/>
      <c r="B182" s="23"/>
      <c r="C182" s="23"/>
      <c r="D182" s="24" t="s">
        <v>19</v>
      </c>
      <c r="E182" s="25" t="s">
        <v>1</v>
      </c>
      <c r="F182" s="26">
        <f>G182+H182+I182+J182+K182+L182</f>
        <v>0</v>
      </c>
      <c r="G182" s="26"/>
      <c r="H182" s="26"/>
      <c r="I182" s="26"/>
      <c r="J182" s="31"/>
      <c r="K182" s="31"/>
      <c r="L182" s="31"/>
      <c r="M182" s="28"/>
      <c r="N182" s="21"/>
      <c r="O182" s="21"/>
      <c r="P182" s="21"/>
      <c r="Q182" s="21"/>
      <c r="R182" s="21"/>
      <c r="S182" s="21"/>
    </row>
    <row r="183" spans="1:19" s="49" customFormat="1" ht="18.75">
      <c r="A183" s="65" t="s">
        <v>165</v>
      </c>
      <c r="B183" s="39" t="s">
        <v>151</v>
      </c>
      <c r="C183" s="23"/>
      <c r="D183" s="24"/>
      <c r="E183" s="25"/>
      <c r="F183" s="26"/>
      <c r="G183" s="26"/>
      <c r="H183" s="26"/>
      <c r="I183" s="26"/>
      <c r="J183" s="27"/>
      <c r="K183" s="27"/>
      <c r="L183" s="27"/>
      <c r="M183" s="28"/>
      <c r="N183" s="21"/>
      <c r="O183" s="21"/>
      <c r="P183" s="21"/>
      <c r="Q183" s="21"/>
      <c r="R183" s="21"/>
      <c r="S183" s="21"/>
    </row>
    <row r="184" spans="1:19" s="49" customFormat="1" ht="18.75">
      <c r="A184" s="64"/>
      <c r="B184" s="23" t="s">
        <v>93</v>
      </c>
      <c r="C184" s="23" t="s">
        <v>94</v>
      </c>
      <c r="D184" s="24" t="s">
        <v>19</v>
      </c>
      <c r="E184" s="25" t="s">
        <v>16</v>
      </c>
      <c r="F184" s="26">
        <f>F185</f>
        <v>32000</v>
      </c>
      <c r="G184" s="26">
        <f aca="true" t="shared" si="31" ref="G184:L184">G185</f>
        <v>0</v>
      </c>
      <c r="H184" s="26">
        <f t="shared" si="31"/>
        <v>0</v>
      </c>
      <c r="I184" s="26">
        <f t="shared" si="31"/>
        <v>0</v>
      </c>
      <c r="J184" s="26">
        <f t="shared" si="31"/>
        <v>0</v>
      </c>
      <c r="K184" s="26">
        <f t="shared" si="31"/>
        <v>22000</v>
      </c>
      <c r="L184" s="26">
        <f t="shared" si="31"/>
        <v>10000</v>
      </c>
      <c r="M184" s="28"/>
      <c r="N184" s="21"/>
      <c r="O184" s="21"/>
      <c r="P184" s="21"/>
      <c r="Q184" s="21"/>
      <c r="R184" s="21"/>
      <c r="S184" s="21"/>
    </row>
    <row r="185" spans="1:19" s="49" customFormat="1" ht="18.75">
      <c r="A185" s="64"/>
      <c r="B185" s="23"/>
      <c r="C185" s="23"/>
      <c r="D185" s="24" t="s">
        <v>19</v>
      </c>
      <c r="E185" s="25" t="s">
        <v>2</v>
      </c>
      <c r="F185" s="26">
        <f>G185+H185+I185+J185+K185+L185</f>
        <v>32000</v>
      </c>
      <c r="G185" s="26"/>
      <c r="H185" s="26"/>
      <c r="I185" s="26"/>
      <c r="J185" s="31"/>
      <c r="K185" s="31">
        <v>22000</v>
      </c>
      <c r="L185" s="31">
        <v>10000</v>
      </c>
      <c r="M185" s="28"/>
      <c r="N185" s="21"/>
      <c r="O185" s="21"/>
      <c r="P185" s="21"/>
      <c r="Q185" s="21"/>
      <c r="R185" s="21"/>
      <c r="S185" s="21"/>
    </row>
    <row r="186" spans="1:19" s="49" customFormat="1" ht="18.75">
      <c r="A186" s="64"/>
      <c r="B186" s="23"/>
      <c r="C186" s="23"/>
      <c r="D186" s="24"/>
      <c r="E186" s="25"/>
      <c r="F186" s="26"/>
      <c r="G186" s="26"/>
      <c r="H186" s="26"/>
      <c r="I186" s="26"/>
      <c r="J186" s="27"/>
      <c r="K186" s="27"/>
      <c r="L186" s="27"/>
      <c r="M186" s="28"/>
      <c r="N186" s="21"/>
      <c r="O186" s="21"/>
      <c r="P186" s="21"/>
      <c r="Q186" s="21"/>
      <c r="R186" s="21"/>
      <c r="S186" s="21"/>
    </row>
    <row r="187" spans="1:19" s="49" customFormat="1" ht="18.75">
      <c r="A187" s="64"/>
      <c r="B187" s="39" t="s">
        <v>85</v>
      </c>
      <c r="C187" s="23"/>
      <c r="D187" s="24"/>
      <c r="E187" s="25"/>
      <c r="F187" s="26"/>
      <c r="G187" s="26"/>
      <c r="H187" s="26"/>
      <c r="I187" s="26"/>
      <c r="J187" s="27"/>
      <c r="K187" s="27"/>
      <c r="L187" s="27"/>
      <c r="M187" s="28"/>
      <c r="N187" s="21"/>
      <c r="O187" s="21"/>
      <c r="P187" s="21"/>
      <c r="Q187" s="21"/>
      <c r="R187" s="21"/>
      <c r="S187" s="21"/>
    </row>
    <row r="188" spans="1:19" s="49" customFormat="1" ht="18.75">
      <c r="A188" s="64"/>
      <c r="B188" s="17" t="s">
        <v>86</v>
      </c>
      <c r="C188" s="23"/>
      <c r="D188" s="24" t="s">
        <v>83</v>
      </c>
      <c r="E188" s="25"/>
      <c r="F188" s="26"/>
      <c r="G188" s="26"/>
      <c r="H188" s="26"/>
      <c r="I188" s="26"/>
      <c r="J188" s="27"/>
      <c r="K188" s="27"/>
      <c r="L188" s="27"/>
      <c r="M188" s="28"/>
      <c r="N188" s="21"/>
      <c r="O188" s="21"/>
      <c r="P188" s="21"/>
      <c r="Q188" s="21"/>
      <c r="R188" s="21"/>
      <c r="S188" s="21">
        <v>1</v>
      </c>
    </row>
    <row r="189" spans="1:19" s="49" customFormat="1" ht="18.75">
      <c r="A189" s="64"/>
      <c r="B189" s="23"/>
      <c r="C189" s="23"/>
      <c r="D189" s="24"/>
      <c r="E189" s="25"/>
      <c r="F189" s="26"/>
      <c r="G189" s="26"/>
      <c r="H189" s="26"/>
      <c r="I189" s="26"/>
      <c r="J189" s="27"/>
      <c r="K189" s="27"/>
      <c r="L189" s="27"/>
      <c r="M189" s="28"/>
      <c r="N189" s="21"/>
      <c r="O189" s="21"/>
      <c r="P189" s="21"/>
      <c r="Q189" s="21"/>
      <c r="R189" s="21"/>
      <c r="S189" s="21"/>
    </row>
    <row r="190" spans="1:19" s="49" customFormat="1" ht="18.75">
      <c r="A190" s="64"/>
      <c r="B190" s="35" t="s">
        <v>37</v>
      </c>
      <c r="C190" s="43"/>
      <c r="D190" s="32"/>
      <c r="E190" s="36"/>
      <c r="F190" s="47"/>
      <c r="G190" s="47"/>
      <c r="H190" s="47"/>
      <c r="I190" s="47"/>
      <c r="J190" s="47"/>
      <c r="K190" s="47"/>
      <c r="L190" s="47"/>
      <c r="M190" s="38"/>
      <c r="N190" s="37"/>
      <c r="O190" s="44"/>
      <c r="P190" s="37"/>
      <c r="Q190" s="37"/>
      <c r="R190" s="41"/>
      <c r="S190" s="41"/>
    </row>
    <row r="191" spans="1:19" s="49" customFormat="1" ht="37.5">
      <c r="A191" s="64" t="s">
        <v>166</v>
      </c>
      <c r="B191" s="43" t="s">
        <v>31</v>
      </c>
      <c r="C191" s="43"/>
      <c r="D191" s="32"/>
      <c r="E191" s="36"/>
      <c r="F191" s="52">
        <f aca="true" t="shared" si="32" ref="F191:K191">F194+F200+F207+F213+F219+F225+F231+F237</f>
        <v>1281210</v>
      </c>
      <c r="G191" s="52">
        <f t="shared" si="32"/>
        <v>0</v>
      </c>
      <c r="H191" s="52">
        <f t="shared" si="32"/>
        <v>0</v>
      </c>
      <c r="I191" s="52">
        <f t="shared" si="32"/>
        <v>0</v>
      </c>
      <c r="J191" s="52">
        <f t="shared" si="32"/>
        <v>5955</v>
      </c>
      <c r="K191" s="52">
        <f t="shared" si="32"/>
        <v>723142.5</v>
      </c>
      <c r="L191" s="52">
        <f>L194+L200+L207+L213+L219+L225+L231+L237</f>
        <v>552112.5</v>
      </c>
      <c r="M191" s="38"/>
      <c r="N191" s="37"/>
      <c r="O191" s="44"/>
      <c r="P191" s="37"/>
      <c r="Q191" s="37"/>
      <c r="R191" s="41"/>
      <c r="S191" s="41"/>
    </row>
    <row r="192" spans="1:19" s="49" customFormat="1" ht="18.75">
      <c r="A192" s="64"/>
      <c r="B192" s="42"/>
      <c r="C192" s="43"/>
      <c r="D192" s="32"/>
      <c r="E192" s="36"/>
      <c r="F192" s="47"/>
      <c r="G192" s="47"/>
      <c r="H192" s="47"/>
      <c r="I192" s="47"/>
      <c r="J192" s="47"/>
      <c r="K192" s="47"/>
      <c r="L192" s="47"/>
      <c r="M192" s="38"/>
      <c r="N192" s="37"/>
      <c r="O192" s="44"/>
      <c r="P192" s="37"/>
      <c r="Q192" s="37"/>
      <c r="R192" s="41"/>
      <c r="S192" s="41"/>
    </row>
    <row r="193" spans="1:19" s="49" customFormat="1" ht="18.75">
      <c r="A193" s="65" t="s">
        <v>167</v>
      </c>
      <c r="B193" s="39" t="s">
        <v>103</v>
      </c>
      <c r="C193" s="43"/>
      <c r="D193" s="32"/>
      <c r="E193" s="36"/>
      <c r="F193" s="47"/>
      <c r="G193" s="47"/>
      <c r="H193" s="47"/>
      <c r="I193" s="47"/>
      <c r="J193" s="47"/>
      <c r="K193" s="47"/>
      <c r="L193" s="47"/>
      <c r="M193" s="38"/>
      <c r="N193" s="37"/>
      <c r="O193" s="44"/>
      <c r="P193" s="37"/>
      <c r="Q193" s="37"/>
      <c r="R193" s="41"/>
      <c r="S193" s="41"/>
    </row>
    <row r="194" spans="1:19" s="49" customFormat="1" ht="18.75">
      <c r="A194" s="64"/>
      <c r="B194" s="17" t="s">
        <v>155</v>
      </c>
      <c r="C194" s="34" t="s">
        <v>156</v>
      </c>
      <c r="D194" s="24" t="s">
        <v>19</v>
      </c>
      <c r="E194" s="25" t="s">
        <v>16</v>
      </c>
      <c r="F194" s="84">
        <f>F195+F196</f>
        <v>316299</v>
      </c>
      <c r="G194" s="84">
        <f aca="true" t="shared" si="33" ref="G194:L194">G195+G196</f>
        <v>0</v>
      </c>
      <c r="H194" s="84">
        <f t="shared" si="33"/>
        <v>0</v>
      </c>
      <c r="I194" s="84">
        <f t="shared" si="33"/>
        <v>0</v>
      </c>
      <c r="J194" s="84">
        <f t="shared" si="33"/>
        <v>5955</v>
      </c>
      <c r="K194" s="84">
        <f t="shared" si="33"/>
        <v>97687</v>
      </c>
      <c r="L194" s="84">
        <f t="shared" si="33"/>
        <v>212657</v>
      </c>
      <c r="M194" s="28"/>
      <c r="N194" s="21"/>
      <c r="O194" s="21"/>
      <c r="P194" s="21"/>
      <c r="Q194" s="21"/>
      <c r="R194" s="21"/>
      <c r="S194" s="21"/>
    </row>
    <row r="195" spans="1:19" s="49" customFormat="1" ht="18.75">
      <c r="A195" s="64"/>
      <c r="B195" s="18"/>
      <c r="C195" s="18"/>
      <c r="D195" s="24" t="s">
        <v>19</v>
      </c>
      <c r="E195" s="25" t="s">
        <v>2</v>
      </c>
      <c r="F195" s="26">
        <f>G195+H195+I195+J195+K195+L195</f>
        <v>21472</v>
      </c>
      <c r="G195" s="26"/>
      <c r="H195" s="26"/>
      <c r="I195" s="26"/>
      <c r="J195" s="31">
        <v>5955</v>
      </c>
      <c r="K195" s="31">
        <v>4884</v>
      </c>
      <c r="L195" s="31">
        <v>10633</v>
      </c>
      <c r="M195" s="28"/>
      <c r="N195" s="21"/>
      <c r="O195" s="21"/>
      <c r="P195" s="21"/>
      <c r="Q195" s="21"/>
      <c r="R195" s="21"/>
      <c r="S195" s="21"/>
    </row>
    <row r="196" spans="1:19" s="49" customFormat="1" ht="18.75">
      <c r="A196" s="64"/>
      <c r="B196" s="39" t="s">
        <v>118</v>
      </c>
      <c r="C196" s="18"/>
      <c r="D196" s="24" t="s">
        <v>19</v>
      </c>
      <c r="E196" s="25" t="s">
        <v>1</v>
      </c>
      <c r="F196" s="26">
        <f>G196+H196+I196+J196+K196+L196</f>
        <v>294827</v>
      </c>
      <c r="G196" s="26"/>
      <c r="H196" s="26"/>
      <c r="I196" s="26"/>
      <c r="J196" s="31"/>
      <c r="K196" s="31">
        <v>92803</v>
      </c>
      <c r="L196" s="31">
        <v>202024</v>
      </c>
      <c r="M196" s="28"/>
      <c r="N196" s="21"/>
      <c r="O196" s="21"/>
      <c r="P196" s="21"/>
      <c r="Q196" s="21"/>
      <c r="R196" s="21"/>
      <c r="S196" s="21"/>
    </row>
    <row r="197" spans="1:19" s="49" customFormat="1" ht="18.75">
      <c r="A197" s="64"/>
      <c r="B197" s="39" t="s">
        <v>111</v>
      </c>
      <c r="C197" s="18"/>
      <c r="D197" s="19" t="s">
        <v>79</v>
      </c>
      <c r="E197" s="25"/>
      <c r="F197" s="26"/>
      <c r="G197" s="26"/>
      <c r="H197" s="26"/>
      <c r="I197" s="26"/>
      <c r="J197" s="27"/>
      <c r="K197" s="27"/>
      <c r="L197" s="27"/>
      <c r="M197" s="28"/>
      <c r="N197" s="21"/>
      <c r="O197" s="21"/>
      <c r="P197" s="21"/>
      <c r="Q197" s="21"/>
      <c r="R197" s="21"/>
      <c r="S197" s="21">
        <v>1</v>
      </c>
    </row>
    <row r="198" spans="1:19" s="49" customFormat="1" ht="18.75">
      <c r="A198" s="64"/>
      <c r="B198" s="39"/>
      <c r="C198" s="18"/>
      <c r="D198" s="24"/>
      <c r="E198" s="25"/>
      <c r="F198" s="26"/>
      <c r="G198" s="26"/>
      <c r="H198" s="26"/>
      <c r="I198" s="26"/>
      <c r="J198" s="27"/>
      <c r="K198" s="27"/>
      <c r="L198" s="27"/>
      <c r="M198" s="28"/>
      <c r="N198" s="21"/>
      <c r="O198" s="21"/>
      <c r="P198" s="21"/>
      <c r="Q198" s="21"/>
      <c r="R198" s="21"/>
      <c r="S198" s="21"/>
    </row>
    <row r="199" spans="1:19" s="49" customFormat="1" ht="18.75">
      <c r="A199" s="65" t="s">
        <v>168</v>
      </c>
      <c r="B199" s="39" t="s">
        <v>104</v>
      </c>
      <c r="C199" s="18"/>
      <c r="D199" s="24"/>
      <c r="E199" s="25"/>
      <c r="F199" s="26"/>
      <c r="G199" s="26"/>
      <c r="H199" s="26"/>
      <c r="I199" s="26"/>
      <c r="J199" s="27"/>
      <c r="K199" s="27"/>
      <c r="L199" s="27"/>
      <c r="M199" s="28"/>
      <c r="N199" s="21"/>
      <c r="O199" s="21"/>
      <c r="P199" s="21"/>
      <c r="Q199" s="21"/>
      <c r="R199" s="21"/>
      <c r="S199" s="21"/>
    </row>
    <row r="200" spans="1:19" s="49" customFormat="1" ht="37.5">
      <c r="A200" s="64"/>
      <c r="B200" s="85" t="s">
        <v>26</v>
      </c>
      <c r="C200" s="34" t="s">
        <v>27</v>
      </c>
      <c r="D200" s="24" t="s">
        <v>19</v>
      </c>
      <c r="E200" s="25" t="s">
        <v>16</v>
      </c>
      <c r="F200" s="84">
        <f>F201+F202</f>
        <v>500911</v>
      </c>
      <c r="G200" s="84">
        <f aca="true" t="shared" si="34" ref="G200:L200">G201+G202</f>
        <v>0</v>
      </c>
      <c r="H200" s="84">
        <f t="shared" si="34"/>
        <v>0</v>
      </c>
      <c r="I200" s="84">
        <f t="shared" si="34"/>
        <v>0</v>
      </c>
      <c r="J200" s="84">
        <f t="shared" si="34"/>
        <v>0</v>
      </c>
      <c r="K200" s="84">
        <f t="shared" si="34"/>
        <v>250455.5</v>
      </c>
      <c r="L200" s="84">
        <f t="shared" si="34"/>
        <v>250455.5</v>
      </c>
      <c r="M200" s="28"/>
      <c r="N200" s="21"/>
      <c r="O200" s="21"/>
      <c r="P200" s="21"/>
      <c r="Q200" s="21"/>
      <c r="R200" s="21"/>
      <c r="S200" s="21"/>
    </row>
    <row r="201" spans="1:19" s="49" customFormat="1" ht="18.75">
      <c r="A201" s="64"/>
      <c r="B201" s="39"/>
      <c r="C201" s="18"/>
      <c r="D201" s="24" t="s">
        <v>19</v>
      </c>
      <c r="E201" s="25" t="s">
        <v>2</v>
      </c>
      <c r="F201" s="26">
        <f>G201+H201+I201+J201+K201+L201</f>
        <v>25045.6</v>
      </c>
      <c r="G201" s="26"/>
      <c r="H201" s="26"/>
      <c r="I201" s="51"/>
      <c r="J201" s="31"/>
      <c r="K201" s="31">
        <v>12522.8</v>
      </c>
      <c r="L201" s="31">
        <v>12522.8</v>
      </c>
      <c r="M201" s="28"/>
      <c r="N201" s="21"/>
      <c r="O201" s="21"/>
      <c r="P201" s="21"/>
      <c r="Q201" s="21"/>
      <c r="R201" s="21"/>
      <c r="S201" s="21"/>
    </row>
    <row r="202" spans="1:19" s="49" customFormat="1" ht="18.75">
      <c r="A202" s="64"/>
      <c r="B202" s="23"/>
      <c r="C202" s="23"/>
      <c r="D202" s="24" t="s">
        <v>19</v>
      </c>
      <c r="E202" s="25" t="s">
        <v>1</v>
      </c>
      <c r="F202" s="26">
        <f>G202+H202+I202+J202+K202+L202</f>
        <v>475865.4</v>
      </c>
      <c r="G202" s="26"/>
      <c r="H202" s="26"/>
      <c r="I202" s="51"/>
      <c r="J202" s="31"/>
      <c r="K202" s="31">
        <v>237932.7</v>
      </c>
      <c r="L202" s="31">
        <v>237932.7</v>
      </c>
      <c r="M202" s="28"/>
      <c r="N202" s="21"/>
      <c r="O202" s="21"/>
      <c r="P202" s="21"/>
      <c r="Q202" s="21"/>
      <c r="R202" s="21"/>
      <c r="S202" s="21"/>
    </row>
    <row r="203" spans="1:19" s="49" customFormat="1" ht="18.75">
      <c r="A203" s="64"/>
      <c r="B203" s="39" t="s">
        <v>117</v>
      </c>
      <c r="C203" s="23"/>
      <c r="D203" s="24"/>
      <c r="E203" s="25"/>
      <c r="F203" s="26"/>
      <c r="G203" s="26"/>
      <c r="H203" s="26"/>
      <c r="I203" s="26"/>
      <c r="J203" s="27"/>
      <c r="K203" s="27"/>
      <c r="L203" s="27"/>
      <c r="M203" s="28"/>
      <c r="N203" s="21"/>
      <c r="O203" s="21"/>
      <c r="P203" s="21"/>
      <c r="Q203" s="21"/>
      <c r="R203" s="21"/>
      <c r="S203" s="21"/>
    </row>
    <row r="204" spans="1:19" s="49" customFormat="1" ht="18.75">
      <c r="A204" s="64"/>
      <c r="B204" s="39" t="s">
        <v>112</v>
      </c>
      <c r="C204" s="23"/>
      <c r="D204" s="19" t="s">
        <v>79</v>
      </c>
      <c r="E204" s="25"/>
      <c r="F204" s="26"/>
      <c r="G204" s="26"/>
      <c r="H204" s="26"/>
      <c r="I204" s="26"/>
      <c r="J204" s="27"/>
      <c r="K204" s="27"/>
      <c r="L204" s="27"/>
      <c r="M204" s="28"/>
      <c r="N204" s="21"/>
      <c r="O204" s="21"/>
      <c r="P204" s="21"/>
      <c r="Q204" s="21"/>
      <c r="R204" s="21"/>
      <c r="S204" s="21">
        <v>1</v>
      </c>
    </row>
    <row r="205" spans="1:19" s="49" customFormat="1" ht="18.75">
      <c r="A205" s="64"/>
      <c r="B205" s="39"/>
      <c r="C205" s="23"/>
      <c r="D205" s="24"/>
      <c r="E205" s="25"/>
      <c r="F205" s="26"/>
      <c r="G205" s="26"/>
      <c r="H205" s="26"/>
      <c r="I205" s="26"/>
      <c r="J205" s="27"/>
      <c r="K205" s="27"/>
      <c r="L205" s="27"/>
      <c r="M205" s="28"/>
      <c r="N205" s="21"/>
      <c r="O205" s="21"/>
      <c r="P205" s="21"/>
      <c r="Q205" s="21"/>
      <c r="R205" s="21"/>
      <c r="S205" s="21"/>
    </row>
    <row r="206" spans="1:19" s="49" customFormat="1" ht="18.75">
      <c r="A206" s="65" t="s">
        <v>217</v>
      </c>
      <c r="B206" s="39" t="s">
        <v>196</v>
      </c>
      <c r="C206" s="23"/>
      <c r="D206" s="24"/>
      <c r="E206" s="25"/>
      <c r="F206" s="26"/>
      <c r="G206" s="26"/>
      <c r="H206" s="26"/>
      <c r="I206" s="26"/>
      <c r="J206" s="27"/>
      <c r="K206" s="27"/>
      <c r="L206" s="27"/>
      <c r="M206" s="28"/>
      <c r="N206" s="21"/>
      <c r="O206" s="21"/>
      <c r="P206" s="21"/>
      <c r="Q206" s="21"/>
      <c r="R206" s="21"/>
      <c r="S206" s="21"/>
    </row>
    <row r="207" spans="1:19" s="49" customFormat="1" ht="18.75">
      <c r="A207" s="64"/>
      <c r="B207" s="23" t="s">
        <v>95</v>
      </c>
      <c r="C207" s="23" t="s">
        <v>96</v>
      </c>
      <c r="D207" s="24" t="s">
        <v>19</v>
      </c>
      <c r="E207" s="25" t="s">
        <v>16</v>
      </c>
      <c r="F207" s="26">
        <f>F208+F209</f>
        <v>89000</v>
      </c>
      <c r="G207" s="26">
        <f aca="true" t="shared" si="35" ref="G207:L207">G208+G209</f>
        <v>0</v>
      </c>
      <c r="H207" s="26">
        <f t="shared" si="35"/>
        <v>0</v>
      </c>
      <c r="I207" s="26">
        <f t="shared" si="35"/>
        <v>0</v>
      </c>
      <c r="J207" s="26">
        <f t="shared" si="35"/>
        <v>0</v>
      </c>
      <c r="K207" s="26">
        <f t="shared" si="35"/>
        <v>0</v>
      </c>
      <c r="L207" s="26">
        <f t="shared" si="35"/>
        <v>89000</v>
      </c>
      <c r="M207" s="28"/>
      <c r="N207" s="21"/>
      <c r="O207" s="21"/>
      <c r="P207" s="21"/>
      <c r="Q207" s="21"/>
      <c r="R207" s="21"/>
      <c r="S207" s="21"/>
    </row>
    <row r="208" spans="1:19" s="49" customFormat="1" ht="18.75">
      <c r="A208" s="64"/>
      <c r="B208" s="23"/>
      <c r="C208" s="23"/>
      <c r="D208" s="24" t="s">
        <v>19</v>
      </c>
      <c r="E208" s="25" t="s">
        <v>2</v>
      </c>
      <c r="F208" s="26">
        <f>G208+H208+I208+J208+K208+L208</f>
        <v>89000</v>
      </c>
      <c r="G208" s="26"/>
      <c r="H208" s="26"/>
      <c r="I208" s="26"/>
      <c r="J208" s="31"/>
      <c r="K208" s="31"/>
      <c r="L208" s="31">
        <v>89000</v>
      </c>
      <c r="M208" s="28"/>
      <c r="N208" s="21"/>
      <c r="O208" s="21"/>
      <c r="P208" s="21"/>
      <c r="Q208" s="21"/>
      <c r="R208" s="21"/>
      <c r="S208" s="21"/>
    </row>
    <row r="209" spans="1:19" s="49" customFormat="1" ht="18.75">
      <c r="A209" s="64"/>
      <c r="B209" s="23"/>
      <c r="C209" s="23"/>
      <c r="D209" s="24" t="s">
        <v>19</v>
      </c>
      <c r="E209" s="25" t="s">
        <v>1</v>
      </c>
      <c r="F209" s="26">
        <f>G209+H209+I209+J209+K209+L209</f>
        <v>0</v>
      </c>
      <c r="G209" s="26"/>
      <c r="H209" s="26"/>
      <c r="I209" s="26"/>
      <c r="J209" s="31"/>
      <c r="K209" s="27"/>
      <c r="L209" s="27"/>
      <c r="M209" s="28"/>
      <c r="N209" s="21"/>
      <c r="O209" s="21"/>
      <c r="P209" s="21"/>
      <c r="Q209" s="21"/>
      <c r="R209" s="21"/>
      <c r="S209" s="21"/>
    </row>
    <row r="210" spans="1:19" s="49" customFormat="1" ht="18.75">
      <c r="A210" s="64"/>
      <c r="B210" s="39" t="s">
        <v>116</v>
      </c>
      <c r="C210" s="23"/>
      <c r="D210" s="24"/>
      <c r="E210" s="25"/>
      <c r="F210" s="26"/>
      <c r="G210" s="26"/>
      <c r="H210" s="26"/>
      <c r="I210" s="26"/>
      <c r="J210" s="31"/>
      <c r="K210" s="27"/>
      <c r="L210" s="27"/>
      <c r="M210" s="28"/>
      <c r="N210" s="21"/>
      <c r="O210" s="21"/>
      <c r="P210" s="21"/>
      <c r="Q210" s="21"/>
      <c r="R210" s="21"/>
      <c r="S210" s="21"/>
    </row>
    <row r="211" spans="1:19" s="49" customFormat="1" ht="18.75">
      <c r="A211" s="64"/>
      <c r="B211" s="39" t="s">
        <v>113</v>
      </c>
      <c r="C211" s="23"/>
      <c r="D211" s="19" t="s">
        <v>79</v>
      </c>
      <c r="E211" s="25"/>
      <c r="F211" s="26"/>
      <c r="G211" s="26"/>
      <c r="H211" s="26"/>
      <c r="I211" s="26"/>
      <c r="J211" s="31"/>
      <c r="K211" s="27"/>
      <c r="L211" s="27"/>
      <c r="M211" s="28"/>
      <c r="N211" s="21"/>
      <c r="O211" s="21"/>
      <c r="P211" s="21"/>
      <c r="Q211" s="21"/>
      <c r="R211" s="21"/>
      <c r="S211" s="21">
        <v>1</v>
      </c>
    </row>
    <row r="212" spans="1:19" s="49" customFormat="1" ht="18.75">
      <c r="A212" s="65" t="s">
        <v>169</v>
      </c>
      <c r="B212" s="39" t="s">
        <v>105</v>
      </c>
      <c r="C212" s="23"/>
      <c r="D212" s="19"/>
      <c r="E212" s="25"/>
      <c r="F212" s="26"/>
      <c r="G212" s="26"/>
      <c r="H212" s="26"/>
      <c r="I212" s="26"/>
      <c r="J212" s="31"/>
      <c r="K212" s="27"/>
      <c r="L212" s="27"/>
      <c r="M212" s="28"/>
      <c r="N212" s="21"/>
      <c r="O212" s="21"/>
      <c r="P212" s="21"/>
      <c r="Q212" s="21"/>
      <c r="R212" s="21"/>
      <c r="S212" s="21"/>
    </row>
    <row r="213" spans="1:19" s="49" customFormat="1" ht="18.75">
      <c r="A213" s="66"/>
      <c r="B213" s="39" t="s">
        <v>204</v>
      </c>
      <c r="C213" s="23" t="s">
        <v>198</v>
      </c>
      <c r="D213" s="24" t="s">
        <v>19</v>
      </c>
      <c r="E213" s="25" t="s">
        <v>16</v>
      </c>
      <c r="F213" s="31">
        <f aca="true" t="shared" si="36" ref="F213:K213">F214</f>
        <v>75000</v>
      </c>
      <c r="G213" s="31">
        <f t="shared" si="36"/>
        <v>0</v>
      </c>
      <c r="H213" s="31">
        <f t="shared" si="36"/>
        <v>0</v>
      </c>
      <c r="I213" s="31">
        <f t="shared" si="36"/>
        <v>0</v>
      </c>
      <c r="J213" s="31">
        <f t="shared" si="36"/>
        <v>0</v>
      </c>
      <c r="K213" s="31">
        <f t="shared" si="36"/>
        <v>75000</v>
      </c>
      <c r="L213" s="27"/>
      <c r="M213" s="28"/>
      <c r="N213" s="21"/>
      <c r="O213" s="21"/>
      <c r="P213" s="21"/>
      <c r="Q213" s="21"/>
      <c r="R213" s="21"/>
      <c r="S213" s="21"/>
    </row>
    <row r="214" spans="1:19" s="49" customFormat="1" ht="18.75">
      <c r="A214" s="66"/>
      <c r="B214" s="39"/>
      <c r="C214" s="23"/>
      <c r="D214" s="24" t="s">
        <v>19</v>
      </c>
      <c r="E214" s="25" t="s">
        <v>2</v>
      </c>
      <c r="F214" s="26">
        <f>G214+H214+I214+J214+K214+L214</f>
        <v>75000</v>
      </c>
      <c r="G214" s="26"/>
      <c r="H214" s="26"/>
      <c r="I214" s="26"/>
      <c r="J214" s="31"/>
      <c r="K214" s="31">
        <v>75000</v>
      </c>
      <c r="L214" s="27"/>
      <c r="M214" s="28"/>
      <c r="N214" s="21"/>
      <c r="O214" s="21"/>
      <c r="P214" s="21"/>
      <c r="Q214" s="21"/>
      <c r="R214" s="21"/>
      <c r="S214" s="21"/>
    </row>
    <row r="215" spans="1:19" s="49" customFormat="1" ht="18.75">
      <c r="A215" s="66"/>
      <c r="B215" s="39"/>
      <c r="C215" s="23"/>
      <c r="D215" s="24" t="s">
        <v>19</v>
      </c>
      <c r="E215" s="25" t="s">
        <v>1</v>
      </c>
      <c r="F215" s="26">
        <f>G215+H215+I215+J215+K215+L215</f>
        <v>0</v>
      </c>
      <c r="G215" s="26"/>
      <c r="H215" s="26"/>
      <c r="I215" s="26"/>
      <c r="J215" s="31"/>
      <c r="K215" s="31"/>
      <c r="L215" s="27"/>
      <c r="M215" s="28"/>
      <c r="N215" s="21"/>
      <c r="O215" s="21"/>
      <c r="P215" s="21"/>
      <c r="Q215" s="21"/>
      <c r="R215" s="21"/>
      <c r="S215" s="21"/>
    </row>
    <row r="216" spans="1:19" s="49" customFormat="1" ht="18.75">
      <c r="A216" s="66"/>
      <c r="B216" s="39" t="s">
        <v>115</v>
      </c>
      <c r="C216" s="23"/>
      <c r="D216" s="19"/>
      <c r="E216" s="25"/>
      <c r="F216" s="26"/>
      <c r="G216" s="26"/>
      <c r="H216" s="26"/>
      <c r="I216" s="26"/>
      <c r="J216" s="31"/>
      <c r="K216" s="31"/>
      <c r="L216" s="27"/>
      <c r="M216" s="28"/>
      <c r="N216" s="21"/>
      <c r="O216" s="21"/>
      <c r="P216" s="21"/>
      <c r="Q216" s="21"/>
      <c r="R216" s="21"/>
      <c r="S216" s="21"/>
    </row>
    <row r="217" spans="1:19" s="49" customFormat="1" ht="18.75">
      <c r="A217" s="66"/>
      <c r="B217" s="39" t="s">
        <v>111</v>
      </c>
      <c r="C217" s="23"/>
      <c r="D217" s="19"/>
      <c r="E217" s="25"/>
      <c r="F217" s="26"/>
      <c r="G217" s="26"/>
      <c r="H217" s="26"/>
      <c r="I217" s="26"/>
      <c r="J217" s="31"/>
      <c r="K217" s="31"/>
      <c r="L217" s="27"/>
      <c r="M217" s="28"/>
      <c r="N217" s="21"/>
      <c r="O217" s="21"/>
      <c r="P217" s="21"/>
      <c r="Q217" s="21">
        <v>1</v>
      </c>
      <c r="R217" s="21"/>
      <c r="S217" s="21"/>
    </row>
    <row r="218" spans="1:19" s="49" customFormat="1" ht="18.75">
      <c r="A218" s="65" t="s">
        <v>211</v>
      </c>
      <c r="B218" s="39" t="s">
        <v>106</v>
      </c>
      <c r="C218" s="23"/>
      <c r="D218" s="19"/>
      <c r="E218" s="25"/>
      <c r="F218" s="26"/>
      <c r="G218" s="26"/>
      <c r="H218" s="26"/>
      <c r="I218" s="26"/>
      <c r="J218" s="31"/>
      <c r="K218" s="31"/>
      <c r="L218" s="27"/>
      <c r="M218" s="28"/>
      <c r="N218" s="21"/>
      <c r="O218" s="21"/>
      <c r="P218" s="21"/>
      <c r="Q218" s="21"/>
      <c r="R218" s="21"/>
      <c r="S218" s="21"/>
    </row>
    <row r="219" spans="1:19" s="49" customFormat="1" ht="18.75">
      <c r="A219" s="66"/>
      <c r="B219" s="39" t="s">
        <v>205</v>
      </c>
      <c r="C219" s="23" t="s">
        <v>198</v>
      </c>
      <c r="D219" s="24" t="s">
        <v>19</v>
      </c>
      <c r="E219" s="25" t="s">
        <v>16</v>
      </c>
      <c r="F219" s="26">
        <f>F220+F221</f>
        <v>75000</v>
      </c>
      <c r="G219" s="26">
        <f aca="true" t="shared" si="37" ref="G219:L219">G220+G221</f>
        <v>0</v>
      </c>
      <c r="H219" s="26">
        <f t="shared" si="37"/>
        <v>0</v>
      </c>
      <c r="I219" s="26">
        <f t="shared" si="37"/>
        <v>0</v>
      </c>
      <c r="J219" s="26">
        <f t="shared" si="37"/>
        <v>0</v>
      </c>
      <c r="K219" s="51">
        <f t="shared" si="37"/>
        <v>75000</v>
      </c>
      <c r="L219" s="26">
        <f t="shared" si="37"/>
        <v>0</v>
      </c>
      <c r="M219" s="28"/>
      <c r="N219" s="21"/>
      <c r="O219" s="21"/>
      <c r="P219" s="21"/>
      <c r="Q219" s="21"/>
      <c r="R219" s="21"/>
      <c r="S219" s="21"/>
    </row>
    <row r="220" spans="1:19" s="49" customFormat="1" ht="18.75">
      <c r="A220" s="66"/>
      <c r="B220" s="39"/>
      <c r="C220" s="23"/>
      <c r="D220" s="24" t="s">
        <v>19</v>
      </c>
      <c r="E220" s="25" t="s">
        <v>2</v>
      </c>
      <c r="F220" s="26">
        <f>G220+H220+I220+J220+K220+L220</f>
        <v>75000</v>
      </c>
      <c r="G220" s="26"/>
      <c r="H220" s="26"/>
      <c r="I220" s="26"/>
      <c r="J220" s="31"/>
      <c r="K220" s="31">
        <v>75000</v>
      </c>
      <c r="L220" s="27"/>
      <c r="M220" s="28"/>
      <c r="N220" s="21"/>
      <c r="O220" s="21"/>
      <c r="P220" s="21"/>
      <c r="Q220" s="21"/>
      <c r="R220" s="21"/>
      <c r="S220" s="21"/>
    </row>
    <row r="221" spans="1:19" s="49" customFormat="1" ht="18.75">
      <c r="A221" s="66"/>
      <c r="B221" s="39"/>
      <c r="C221" s="23"/>
      <c r="D221" s="24" t="s">
        <v>19</v>
      </c>
      <c r="E221" s="25" t="s">
        <v>1</v>
      </c>
      <c r="F221" s="26">
        <f>G221+H221+I221+J221+K221+L221</f>
        <v>0</v>
      </c>
      <c r="G221" s="26"/>
      <c r="H221" s="26"/>
      <c r="I221" s="26"/>
      <c r="J221" s="31"/>
      <c r="K221" s="31"/>
      <c r="L221" s="27"/>
      <c r="M221" s="28"/>
      <c r="N221" s="21"/>
      <c r="O221" s="21"/>
      <c r="P221" s="21"/>
      <c r="Q221" s="21"/>
      <c r="R221" s="21"/>
      <c r="S221" s="21"/>
    </row>
    <row r="222" spans="1:19" s="49" customFormat="1" ht="18.75">
      <c r="A222" s="66"/>
      <c r="B222" s="39" t="s">
        <v>114</v>
      </c>
      <c r="C222" s="23"/>
      <c r="D222" s="19"/>
      <c r="E222" s="25"/>
      <c r="F222" s="26"/>
      <c r="G222" s="26"/>
      <c r="H222" s="26"/>
      <c r="I222" s="26"/>
      <c r="J222" s="31"/>
      <c r="K222" s="31"/>
      <c r="L222" s="27"/>
      <c r="M222" s="28"/>
      <c r="N222" s="21"/>
      <c r="O222" s="21"/>
      <c r="P222" s="21"/>
      <c r="Q222" s="21"/>
      <c r="R222" s="21"/>
      <c r="S222" s="21"/>
    </row>
    <row r="223" spans="1:19" s="49" customFormat="1" ht="18.75">
      <c r="A223" s="66"/>
      <c r="B223" s="39" t="s">
        <v>111</v>
      </c>
      <c r="C223" s="23"/>
      <c r="D223" s="19"/>
      <c r="E223" s="25"/>
      <c r="F223" s="26"/>
      <c r="G223" s="26"/>
      <c r="H223" s="26"/>
      <c r="I223" s="26"/>
      <c r="J223" s="31"/>
      <c r="K223" s="31"/>
      <c r="L223" s="27"/>
      <c r="M223" s="28"/>
      <c r="N223" s="21"/>
      <c r="O223" s="21"/>
      <c r="P223" s="21"/>
      <c r="Q223" s="21">
        <v>1</v>
      </c>
      <c r="R223" s="21"/>
      <c r="S223" s="21"/>
    </row>
    <row r="224" spans="1:19" s="49" customFormat="1" ht="18.75">
      <c r="A224" s="65" t="s">
        <v>212</v>
      </c>
      <c r="B224" s="39" t="s">
        <v>107</v>
      </c>
      <c r="C224" s="23"/>
      <c r="D224" s="19"/>
      <c r="E224" s="25"/>
      <c r="F224" s="26"/>
      <c r="G224" s="26"/>
      <c r="H224" s="26"/>
      <c r="I224" s="26"/>
      <c r="J224" s="31"/>
      <c r="K224" s="31"/>
      <c r="L224" s="27"/>
      <c r="M224" s="28"/>
      <c r="N224" s="21"/>
      <c r="O224" s="21"/>
      <c r="P224" s="21"/>
      <c r="Q224" s="21"/>
      <c r="R224" s="21"/>
      <c r="S224" s="21"/>
    </row>
    <row r="225" spans="1:19" s="49" customFormat="1" ht="18.75">
      <c r="A225" s="66"/>
      <c r="B225" s="39" t="s">
        <v>206</v>
      </c>
      <c r="C225" s="23" t="s">
        <v>198</v>
      </c>
      <c r="D225" s="24" t="s">
        <v>19</v>
      </c>
      <c r="E225" s="25" t="s">
        <v>16</v>
      </c>
      <c r="F225" s="26">
        <f aca="true" t="shared" si="38" ref="F225:L225">F226+F227</f>
        <v>75000</v>
      </c>
      <c r="G225" s="26">
        <f t="shared" si="38"/>
        <v>0</v>
      </c>
      <c r="H225" s="26">
        <f t="shared" si="38"/>
        <v>0</v>
      </c>
      <c r="I225" s="26">
        <f t="shared" si="38"/>
        <v>0</v>
      </c>
      <c r="J225" s="26">
        <f t="shared" si="38"/>
        <v>0</v>
      </c>
      <c r="K225" s="51">
        <f t="shared" si="38"/>
        <v>75000</v>
      </c>
      <c r="L225" s="26">
        <f t="shared" si="38"/>
        <v>0</v>
      </c>
      <c r="M225" s="28"/>
      <c r="N225" s="21"/>
      <c r="O225" s="21"/>
      <c r="P225" s="21"/>
      <c r="Q225" s="21"/>
      <c r="R225" s="21"/>
      <c r="S225" s="21"/>
    </row>
    <row r="226" spans="1:19" s="49" customFormat="1" ht="18.75">
      <c r="A226" s="66"/>
      <c r="B226" s="39"/>
      <c r="C226" s="23"/>
      <c r="D226" s="24" t="s">
        <v>19</v>
      </c>
      <c r="E226" s="25" t="s">
        <v>2</v>
      </c>
      <c r="F226" s="26">
        <f>G226+H226+I226+J226+K226+L226</f>
        <v>75000</v>
      </c>
      <c r="G226" s="26"/>
      <c r="H226" s="26"/>
      <c r="I226" s="26"/>
      <c r="J226" s="31"/>
      <c r="K226" s="31">
        <v>75000</v>
      </c>
      <c r="L226" s="27"/>
      <c r="M226" s="28"/>
      <c r="N226" s="21"/>
      <c r="O226" s="21"/>
      <c r="P226" s="21"/>
      <c r="Q226" s="21"/>
      <c r="R226" s="21"/>
      <c r="S226" s="21"/>
    </row>
    <row r="227" spans="1:19" s="49" customFormat="1" ht="18.75">
      <c r="A227" s="66"/>
      <c r="B227" s="39"/>
      <c r="C227" s="23"/>
      <c r="D227" s="24" t="s">
        <v>19</v>
      </c>
      <c r="E227" s="25" t="s">
        <v>1</v>
      </c>
      <c r="F227" s="26">
        <f>G227+H227+I227+J227+K227+L227</f>
        <v>0</v>
      </c>
      <c r="G227" s="26"/>
      <c r="H227" s="26"/>
      <c r="I227" s="26"/>
      <c r="J227" s="31"/>
      <c r="K227" s="31"/>
      <c r="L227" s="27"/>
      <c r="M227" s="28"/>
      <c r="N227" s="21"/>
      <c r="O227" s="21"/>
      <c r="P227" s="21"/>
      <c r="Q227" s="21"/>
      <c r="R227" s="21"/>
      <c r="S227" s="21"/>
    </row>
    <row r="228" spans="1:19" s="49" customFormat="1" ht="18.75">
      <c r="A228" s="66"/>
      <c r="B228" s="39" t="s">
        <v>124</v>
      </c>
      <c r="C228" s="23"/>
      <c r="D228" s="19"/>
      <c r="E228" s="25"/>
      <c r="F228" s="26"/>
      <c r="G228" s="26"/>
      <c r="H228" s="26"/>
      <c r="I228" s="26"/>
      <c r="J228" s="31"/>
      <c r="K228" s="27"/>
      <c r="L228" s="27"/>
      <c r="M228" s="28"/>
      <c r="N228" s="21"/>
      <c r="O228" s="21"/>
      <c r="P228" s="21"/>
      <c r="Q228" s="21"/>
      <c r="R228" s="21"/>
      <c r="S228" s="21"/>
    </row>
    <row r="229" spans="1:19" s="49" customFormat="1" ht="18.75">
      <c r="A229" s="66"/>
      <c r="B229" s="39" t="s">
        <v>111</v>
      </c>
      <c r="C229" s="23"/>
      <c r="D229" s="19"/>
      <c r="E229" s="25"/>
      <c r="F229" s="26"/>
      <c r="G229" s="26"/>
      <c r="H229" s="26"/>
      <c r="I229" s="26"/>
      <c r="J229" s="31"/>
      <c r="K229" s="27"/>
      <c r="L229" s="27"/>
      <c r="M229" s="28"/>
      <c r="N229" s="21"/>
      <c r="O229" s="21"/>
      <c r="P229" s="21"/>
      <c r="Q229" s="21">
        <v>1</v>
      </c>
      <c r="R229" s="21"/>
      <c r="S229" s="21"/>
    </row>
    <row r="230" spans="1:19" s="49" customFormat="1" ht="18.75">
      <c r="A230" s="65" t="s">
        <v>213</v>
      </c>
      <c r="B230" s="39" t="s">
        <v>108</v>
      </c>
      <c r="C230" s="23"/>
      <c r="D230" s="19"/>
      <c r="E230" s="25"/>
      <c r="F230" s="26"/>
      <c r="G230" s="26"/>
      <c r="H230" s="26"/>
      <c r="I230" s="26"/>
      <c r="J230" s="31"/>
      <c r="K230" s="27"/>
      <c r="L230" s="27"/>
      <c r="M230" s="28"/>
      <c r="N230" s="21"/>
      <c r="O230" s="21"/>
      <c r="P230" s="21"/>
      <c r="Q230" s="21"/>
      <c r="R230" s="21"/>
      <c r="S230" s="21"/>
    </row>
    <row r="231" spans="1:19" s="49" customFormat="1" ht="18.75">
      <c r="A231" s="66"/>
      <c r="B231" s="39" t="s">
        <v>207</v>
      </c>
      <c r="C231" s="23" t="s">
        <v>198</v>
      </c>
      <c r="D231" s="24" t="s">
        <v>19</v>
      </c>
      <c r="E231" s="25" t="s">
        <v>16</v>
      </c>
      <c r="F231" s="26">
        <f aca="true" t="shared" si="39" ref="F231:L231">F232+F233</f>
        <v>75000</v>
      </c>
      <c r="G231" s="26">
        <f t="shared" si="39"/>
        <v>0</v>
      </c>
      <c r="H231" s="26">
        <f t="shared" si="39"/>
        <v>0</v>
      </c>
      <c r="I231" s="26">
        <f t="shared" si="39"/>
        <v>0</v>
      </c>
      <c r="J231" s="26">
        <f t="shared" si="39"/>
        <v>0</v>
      </c>
      <c r="K231" s="26">
        <f t="shared" si="39"/>
        <v>75000</v>
      </c>
      <c r="L231" s="26">
        <f t="shared" si="39"/>
        <v>0</v>
      </c>
      <c r="M231" s="28"/>
      <c r="N231" s="21"/>
      <c r="O231" s="21"/>
      <c r="P231" s="21"/>
      <c r="Q231" s="21"/>
      <c r="R231" s="21"/>
      <c r="S231" s="21"/>
    </row>
    <row r="232" spans="1:19" s="49" customFormat="1" ht="18.75">
      <c r="A232" s="66"/>
      <c r="B232" s="39"/>
      <c r="C232" s="23"/>
      <c r="D232" s="24" t="s">
        <v>19</v>
      </c>
      <c r="E232" s="25" t="s">
        <v>2</v>
      </c>
      <c r="F232" s="26">
        <f>G232+H232+I232+J232+K232+L232</f>
        <v>75000</v>
      </c>
      <c r="G232" s="26"/>
      <c r="H232" s="26"/>
      <c r="I232" s="26"/>
      <c r="J232" s="31"/>
      <c r="K232" s="31">
        <v>75000</v>
      </c>
      <c r="L232" s="27"/>
      <c r="M232" s="28"/>
      <c r="N232" s="21"/>
      <c r="O232" s="21"/>
      <c r="P232" s="21"/>
      <c r="Q232" s="21"/>
      <c r="R232" s="21"/>
      <c r="S232" s="21"/>
    </row>
    <row r="233" spans="1:19" s="49" customFormat="1" ht="18.75">
      <c r="A233" s="66"/>
      <c r="B233" s="39"/>
      <c r="C233" s="23"/>
      <c r="D233" s="24" t="s">
        <v>19</v>
      </c>
      <c r="E233" s="25" t="s">
        <v>1</v>
      </c>
      <c r="F233" s="26"/>
      <c r="G233" s="26"/>
      <c r="H233" s="26"/>
      <c r="I233" s="26"/>
      <c r="J233" s="31"/>
      <c r="K233" s="27"/>
      <c r="L233" s="27"/>
      <c r="M233" s="28"/>
      <c r="N233" s="21"/>
      <c r="O233" s="21"/>
      <c r="P233" s="21"/>
      <c r="Q233" s="21"/>
      <c r="R233" s="21"/>
      <c r="S233" s="21"/>
    </row>
    <row r="234" spans="1:19" s="49" customFormat="1" ht="18.75">
      <c r="A234" s="66"/>
      <c r="B234" s="39" t="s">
        <v>152</v>
      </c>
      <c r="C234" s="23"/>
      <c r="D234" s="19"/>
      <c r="E234" s="25"/>
      <c r="F234" s="26"/>
      <c r="G234" s="26"/>
      <c r="H234" s="26"/>
      <c r="I234" s="26"/>
      <c r="J234" s="31"/>
      <c r="K234" s="27"/>
      <c r="L234" s="27"/>
      <c r="M234" s="28"/>
      <c r="N234" s="21"/>
      <c r="O234" s="21"/>
      <c r="P234" s="21"/>
      <c r="Q234" s="21"/>
      <c r="R234" s="21"/>
      <c r="S234" s="21"/>
    </row>
    <row r="235" spans="1:19" s="49" customFormat="1" ht="18.75">
      <c r="A235" s="66"/>
      <c r="B235" s="39" t="s">
        <v>111</v>
      </c>
      <c r="C235" s="23"/>
      <c r="D235" s="19"/>
      <c r="E235" s="25"/>
      <c r="F235" s="26"/>
      <c r="G235" s="26"/>
      <c r="H235" s="26"/>
      <c r="I235" s="26"/>
      <c r="J235" s="31"/>
      <c r="K235" s="27"/>
      <c r="L235" s="27"/>
      <c r="M235" s="28"/>
      <c r="N235" s="21"/>
      <c r="O235" s="21"/>
      <c r="P235" s="21"/>
      <c r="Q235" s="21"/>
      <c r="R235" s="21">
        <v>1</v>
      </c>
      <c r="S235" s="21"/>
    </row>
    <row r="236" spans="1:19" s="49" customFormat="1" ht="18.75">
      <c r="A236" s="65" t="s">
        <v>214</v>
      </c>
      <c r="B236" s="39" t="s">
        <v>132</v>
      </c>
      <c r="C236" s="23"/>
      <c r="D236" s="19"/>
      <c r="E236" s="25"/>
      <c r="F236" s="26"/>
      <c r="G236" s="26"/>
      <c r="H236" s="26"/>
      <c r="I236" s="26"/>
      <c r="J236" s="31"/>
      <c r="K236" s="27"/>
      <c r="L236" s="27"/>
      <c r="M236" s="28"/>
      <c r="N236" s="21"/>
      <c r="O236" s="21"/>
      <c r="P236" s="21"/>
      <c r="Q236" s="21"/>
      <c r="R236" s="21"/>
      <c r="S236" s="21"/>
    </row>
    <row r="237" spans="1:19" s="49" customFormat="1" ht="18.75">
      <c r="A237" s="66"/>
      <c r="B237" s="39" t="s">
        <v>208</v>
      </c>
      <c r="C237" s="23" t="s">
        <v>198</v>
      </c>
      <c r="D237" s="24" t="s">
        <v>19</v>
      </c>
      <c r="E237" s="25" t="s">
        <v>16</v>
      </c>
      <c r="F237" s="26">
        <f aca="true" t="shared" si="40" ref="F237:L237">F238+F239</f>
        <v>75000</v>
      </c>
      <c r="G237" s="26">
        <f t="shared" si="40"/>
        <v>0</v>
      </c>
      <c r="H237" s="26">
        <f t="shared" si="40"/>
        <v>0</v>
      </c>
      <c r="I237" s="26">
        <f t="shared" si="40"/>
        <v>0</v>
      </c>
      <c r="J237" s="26">
        <f t="shared" si="40"/>
        <v>0</v>
      </c>
      <c r="K237" s="26">
        <f t="shared" si="40"/>
        <v>75000</v>
      </c>
      <c r="L237" s="26">
        <f t="shared" si="40"/>
        <v>0</v>
      </c>
      <c r="M237" s="28"/>
      <c r="N237" s="21"/>
      <c r="O237" s="21"/>
      <c r="P237" s="21"/>
      <c r="Q237" s="21"/>
      <c r="R237" s="21"/>
      <c r="S237" s="21"/>
    </row>
    <row r="238" spans="1:19" s="49" customFormat="1" ht="18.75">
      <c r="A238" s="66"/>
      <c r="B238" s="39"/>
      <c r="C238" s="23"/>
      <c r="D238" s="24" t="s">
        <v>19</v>
      </c>
      <c r="E238" s="25" t="s">
        <v>2</v>
      </c>
      <c r="F238" s="26">
        <f>G238+H238+I238+J238+K238+L238</f>
        <v>75000</v>
      </c>
      <c r="G238" s="26"/>
      <c r="H238" s="26"/>
      <c r="I238" s="26"/>
      <c r="J238" s="31"/>
      <c r="K238" s="31">
        <v>75000</v>
      </c>
      <c r="L238" s="27"/>
      <c r="M238" s="28"/>
      <c r="N238" s="21"/>
      <c r="O238" s="21"/>
      <c r="P238" s="21"/>
      <c r="Q238" s="21"/>
      <c r="R238" s="21"/>
      <c r="S238" s="21"/>
    </row>
    <row r="239" spans="1:19" s="49" customFormat="1" ht="18.75">
      <c r="A239" s="66"/>
      <c r="B239" s="39"/>
      <c r="C239" s="23"/>
      <c r="D239" s="24" t="s">
        <v>19</v>
      </c>
      <c r="E239" s="25" t="s">
        <v>1</v>
      </c>
      <c r="F239" s="26"/>
      <c r="G239" s="26"/>
      <c r="H239" s="26"/>
      <c r="I239" s="26"/>
      <c r="J239" s="31"/>
      <c r="K239" s="27"/>
      <c r="L239" s="27"/>
      <c r="M239" s="28"/>
      <c r="N239" s="21"/>
      <c r="O239" s="21"/>
      <c r="P239" s="21"/>
      <c r="Q239" s="21"/>
      <c r="R239" s="21"/>
      <c r="S239" s="21"/>
    </row>
    <row r="240" spans="1:19" s="49" customFormat="1" ht="18.75">
      <c r="A240" s="66"/>
      <c r="B240" s="39" t="s">
        <v>197</v>
      </c>
      <c r="C240" s="23"/>
      <c r="D240" s="19"/>
      <c r="E240" s="25"/>
      <c r="F240" s="26"/>
      <c r="G240" s="26"/>
      <c r="H240" s="26"/>
      <c r="I240" s="26"/>
      <c r="J240" s="31"/>
      <c r="K240" s="27"/>
      <c r="L240" s="27"/>
      <c r="M240" s="28"/>
      <c r="N240" s="21"/>
      <c r="O240" s="21"/>
      <c r="P240" s="21"/>
      <c r="Q240" s="21"/>
      <c r="R240" s="21"/>
      <c r="S240" s="21"/>
    </row>
    <row r="241" spans="1:19" s="49" customFormat="1" ht="18.75">
      <c r="A241" s="66"/>
      <c r="B241" s="39" t="s">
        <v>111</v>
      </c>
      <c r="C241" s="23"/>
      <c r="D241" s="19"/>
      <c r="E241" s="25"/>
      <c r="F241" s="26"/>
      <c r="G241" s="26"/>
      <c r="H241" s="26"/>
      <c r="I241" s="26"/>
      <c r="J241" s="31"/>
      <c r="K241" s="27"/>
      <c r="L241" s="27"/>
      <c r="M241" s="28"/>
      <c r="N241" s="21"/>
      <c r="O241" s="21"/>
      <c r="P241" s="21"/>
      <c r="Q241" s="21"/>
      <c r="R241" s="21">
        <v>1</v>
      </c>
      <c r="S241" s="21"/>
    </row>
    <row r="242" spans="1:46" s="29" customFormat="1" ht="39.75" customHeight="1">
      <c r="A242" s="282"/>
      <c r="B242" s="283" t="s">
        <v>4</v>
      </c>
      <c r="C242" s="284"/>
      <c r="D242" s="286" t="s">
        <v>19</v>
      </c>
      <c r="E242" s="277" t="s">
        <v>16</v>
      </c>
      <c r="F242" s="281">
        <f aca="true" t="shared" si="41" ref="F242:K242">F191+F177+F156+F22+F14</f>
        <v>14460531.329999998</v>
      </c>
      <c r="G242" s="281">
        <f t="shared" si="41"/>
        <v>0</v>
      </c>
      <c r="H242" s="281">
        <f t="shared" si="41"/>
        <v>0</v>
      </c>
      <c r="I242" s="281">
        <f t="shared" si="41"/>
        <v>0</v>
      </c>
      <c r="J242" s="281">
        <f t="shared" si="41"/>
        <v>5955</v>
      </c>
      <c r="K242" s="281">
        <f t="shared" si="41"/>
        <v>6775825.464999999</v>
      </c>
      <c r="L242" s="281">
        <f>L191+L177+L156+L22+L14</f>
        <v>7678750.865000001</v>
      </c>
      <c r="M242" s="44"/>
      <c r="N242" s="44"/>
      <c r="O242" s="44"/>
      <c r="P242" s="44"/>
      <c r="Q242" s="44"/>
      <c r="R242" s="46"/>
      <c r="S242" s="46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</row>
    <row r="243" spans="1:46" s="29" customFormat="1" ht="18.75">
      <c r="A243" s="282"/>
      <c r="B243" s="283"/>
      <c r="C243" s="285"/>
      <c r="D243" s="286"/>
      <c r="E243" s="278"/>
      <c r="F243" s="281"/>
      <c r="G243" s="281"/>
      <c r="H243" s="281"/>
      <c r="I243" s="281"/>
      <c r="J243" s="281"/>
      <c r="K243" s="281"/>
      <c r="L243" s="281"/>
      <c r="M243" s="44"/>
      <c r="N243" s="44"/>
      <c r="O243" s="44"/>
      <c r="P243" s="44"/>
      <c r="Q243" s="44"/>
      <c r="R243" s="46"/>
      <c r="S243" s="46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</row>
    <row r="244" spans="1:46" s="29" customFormat="1" ht="18.75">
      <c r="A244" s="68"/>
      <c r="B244" s="69"/>
      <c r="C244" s="69"/>
      <c r="D244" s="70"/>
      <c r="E244" s="20" t="s">
        <v>2</v>
      </c>
      <c r="F244" s="76">
        <f aca="true" t="shared" si="42" ref="F244:K244">F238+F232+F226+F220+F214+F208+F201+F195+F185+F181+F172+F166+F159+F150+F144+F138+F132+F126+F120+F114+F108+F102+F96+F90+F84+F78+F72+F66+F60+F54+F48+F42+F36+F30+F25+F17</f>
        <v>3262312.6600000006</v>
      </c>
      <c r="G244" s="76">
        <f t="shared" si="42"/>
        <v>0</v>
      </c>
      <c r="H244" s="76">
        <f t="shared" si="42"/>
        <v>0</v>
      </c>
      <c r="I244" s="76">
        <f t="shared" si="42"/>
        <v>0</v>
      </c>
      <c r="J244" s="76">
        <f t="shared" si="42"/>
        <v>5955</v>
      </c>
      <c r="K244" s="76">
        <f t="shared" si="42"/>
        <v>1653459.065</v>
      </c>
      <c r="L244" s="76">
        <f>L238+L232+L226+L220+L214+L208+L201+L195+L185+L181+L172+L166+L159+L150+L144+L138+L132+L126+L120+L114+L108+L102+L96+L90+L84+L78+L72+L66+L60+L54+L48+L42+L36+L30+L25+L17</f>
        <v>1602898.5949999997</v>
      </c>
      <c r="M244" s="71"/>
      <c r="N244" s="71"/>
      <c r="O244" s="71"/>
      <c r="P244" s="71"/>
      <c r="Q244" s="71"/>
      <c r="R244" s="28"/>
      <c r="S244" s="28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</row>
    <row r="245" spans="1:46" s="29" customFormat="1" ht="18.75">
      <c r="A245" s="68"/>
      <c r="B245" s="73"/>
      <c r="C245" s="73"/>
      <c r="D245" s="70"/>
      <c r="E245" s="20" t="s">
        <v>1</v>
      </c>
      <c r="F245" s="76">
        <f aca="true" t="shared" si="43" ref="F245:L245">F202+F196+F151+F145+F139+F133+F127+F121+F115+F109+F103+F97+F91+F85+F79+F73+F67+F61+F49+F43+F37+F31</f>
        <v>11198218.669999998</v>
      </c>
      <c r="G245" s="76">
        <f t="shared" si="43"/>
        <v>0</v>
      </c>
      <c r="H245" s="76">
        <f t="shared" si="43"/>
        <v>0</v>
      </c>
      <c r="I245" s="76">
        <f t="shared" si="43"/>
        <v>0</v>
      </c>
      <c r="J245" s="76">
        <f t="shared" si="43"/>
        <v>0</v>
      </c>
      <c r="K245" s="76">
        <f t="shared" si="43"/>
        <v>5122366.4</v>
      </c>
      <c r="L245" s="76">
        <f t="shared" si="43"/>
        <v>6075852.27</v>
      </c>
      <c r="M245" s="71"/>
      <c r="N245" s="71"/>
      <c r="O245" s="71"/>
      <c r="P245" s="71"/>
      <c r="Q245" s="71"/>
      <c r="R245" s="28"/>
      <c r="S245" s="28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</row>
    <row r="246" spans="1:46" s="29" customFormat="1" ht="18.75">
      <c r="A246" s="22"/>
      <c r="B246" s="53"/>
      <c r="C246" s="53"/>
      <c r="D246" s="54"/>
      <c r="E246" s="54"/>
      <c r="F246" s="55"/>
      <c r="G246" s="55"/>
      <c r="H246" s="55"/>
      <c r="I246" s="55"/>
      <c r="J246" s="56"/>
      <c r="K246" s="56"/>
      <c r="L246" s="56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</row>
    <row r="247" spans="1:46" s="29" customFormat="1" ht="18.75">
      <c r="A247" s="22"/>
      <c r="B247" s="53"/>
      <c r="C247" s="53"/>
      <c r="D247" s="54"/>
      <c r="E247" s="54"/>
      <c r="F247" s="55"/>
      <c r="G247" s="55"/>
      <c r="H247" s="55"/>
      <c r="I247" s="55"/>
      <c r="J247" s="56"/>
      <c r="K247" s="56"/>
      <c r="L247" s="56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</row>
    <row r="248" spans="1:46" s="29" customFormat="1" ht="18.75">
      <c r="A248" s="22"/>
      <c r="B248" s="53"/>
      <c r="C248" s="53"/>
      <c r="D248" s="54"/>
      <c r="E248" s="54"/>
      <c r="F248" s="55"/>
      <c r="G248" s="55"/>
      <c r="H248" s="55"/>
      <c r="I248" s="55"/>
      <c r="J248" s="56"/>
      <c r="K248" s="56"/>
      <c r="L248" s="56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</row>
    <row r="249" spans="1:46" s="29" customFormat="1" ht="18.75">
      <c r="A249" s="22"/>
      <c r="B249" s="53"/>
      <c r="C249" s="53"/>
      <c r="D249" s="54"/>
      <c r="E249" s="54"/>
      <c r="F249" s="55"/>
      <c r="G249" s="55"/>
      <c r="H249" s="55"/>
      <c r="I249" s="55"/>
      <c r="J249" s="56"/>
      <c r="K249" s="56"/>
      <c r="L249" s="56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</row>
    <row r="250" spans="1:46" s="29" customFormat="1" ht="18.75">
      <c r="A250" s="22"/>
      <c r="B250" s="53"/>
      <c r="C250" s="53"/>
      <c r="D250" s="54"/>
      <c r="E250" s="54"/>
      <c r="F250" s="55"/>
      <c r="G250" s="55"/>
      <c r="H250" s="55"/>
      <c r="I250" s="55"/>
      <c r="J250" s="56"/>
      <c r="K250" s="56"/>
      <c r="L250" s="56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</row>
    <row r="251" spans="1:46" s="29" customFormat="1" ht="18.75">
      <c r="A251" s="22"/>
      <c r="B251" s="53"/>
      <c r="C251" s="53"/>
      <c r="D251" s="54"/>
      <c r="E251" s="54"/>
      <c r="F251" s="55"/>
      <c r="G251" s="55"/>
      <c r="H251" s="55"/>
      <c r="I251" s="55"/>
      <c r="J251" s="56"/>
      <c r="K251" s="56"/>
      <c r="L251" s="56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</row>
    <row r="252" spans="1:46" s="29" customFormat="1" ht="18.75">
      <c r="A252" s="22"/>
      <c r="B252" s="53"/>
      <c r="C252" s="53"/>
      <c r="D252" s="54"/>
      <c r="E252" s="54"/>
      <c r="F252" s="55"/>
      <c r="G252" s="55"/>
      <c r="H252" s="55"/>
      <c r="I252" s="55"/>
      <c r="J252" s="56"/>
      <c r="K252" s="56"/>
      <c r="L252" s="56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</row>
    <row r="253" spans="1:46" s="29" customFormat="1" ht="18.75">
      <c r="A253" s="22"/>
      <c r="B253" s="53"/>
      <c r="C253" s="53"/>
      <c r="D253" s="54"/>
      <c r="E253" s="54"/>
      <c r="F253" s="55"/>
      <c r="G253" s="55"/>
      <c r="H253" s="55"/>
      <c r="I253" s="55"/>
      <c r="J253" s="56"/>
      <c r="K253" s="56"/>
      <c r="L253" s="56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</row>
    <row r="254" spans="1:46" s="29" customFormat="1" ht="18.75">
      <c r="A254" s="22"/>
      <c r="B254" s="53"/>
      <c r="C254" s="53"/>
      <c r="D254" s="54"/>
      <c r="E254" s="54"/>
      <c r="F254" s="55"/>
      <c r="G254" s="55"/>
      <c r="H254" s="55"/>
      <c r="I254" s="55"/>
      <c r="J254" s="56"/>
      <c r="K254" s="56"/>
      <c r="L254" s="56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</row>
    <row r="255" spans="1:46" s="29" customFormat="1" ht="18.75">
      <c r="A255" s="22"/>
      <c r="B255" s="53"/>
      <c r="C255" s="53"/>
      <c r="D255" s="54"/>
      <c r="E255" s="54"/>
      <c r="F255" s="55"/>
      <c r="G255" s="55"/>
      <c r="H255" s="55"/>
      <c r="I255" s="55"/>
      <c r="J255" s="56"/>
      <c r="K255" s="56"/>
      <c r="L255" s="56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</row>
    <row r="256" spans="1:46" s="29" customFormat="1" ht="18.75">
      <c r="A256" s="22"/>
      <c r="B256" s="53"/>
      <c r="C256" s="53"/>
      <c r="D256" s="54"/>
      <c r="E256" s="54"/>
      <c r="F256" s="55"/>
      <c r="G256" s="55"/>
      <c r="H256" s="55"/>
      <c r="I256" s="55"/>
      <c r="J256" s="56"/>
      <c r="K256" s="56"/>
      <c r="L256" s="56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</row>
    <row r="257" spans="1:46" s="29" customFormat="1" ht="18.75">
      <c r="A257" s="22"/>
      <c r="B257" s="53"/>
      <c r="C257" s="53"/>
      <c r="D257" s="54"/>
      <c r="E257" s="54"/>
      <c r="F257" s="55"/>
      <c r="G257" s="55"/>
      <c r="H257" s="55"/>
      <c r="I257" s="55"/>
      <c r="J257" s="56"/>
      <c r="K257" s="56"/>
      <c r="L257" s="56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</row>
    <row r="258" spans="1:46" s="29" customFormat="1" ht="18.75">
      <c r="A258" s="22"/>
      <c r="B258" s="53"/>
      <c r="C258" s="53"/>
      <c r="D258" s="54"/>
      <c r="E258" s="54"/>
      <c r="F258" s="55"/>
      <c r="G258" s="55"/>
      <c r="H258" s="55"/>
      <c r="I258" s="55"/>
      <c r="J258" s="56"/>
      <c r="K258" s="56"/>
      <c r="L258" s="56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</row>
    <row r="259" spans="1:46" s="29" customFormat="1" ht="18.75">
      <c r="A259" s="22"/>
      <c r="B259" s="53"/>
      <c r="C259" s="53"/>
      <c r="D259" s="54"/>
      <c r="E259" s="54"/>
      <c r="F259" s="55"/>
      <c r="G259" s="55"/>
      <c r="H259" s="55"/>
      <c r="I259" s="55"/>
      <c r="J259" s="56"/>
      <c r="K259" s="56"/>
      <c r="L259" s="56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</row>
    <row r="260" spans="1:46" s="29" customFormat="1" ht="18.75">
      <c r="A260" s="22"/>
      <c r="B260" s="53"/>
      <c r="C260" s="53"/>
      <c r="D260" s="54"/>
      <c r="E260" s="54"/>
      <c r="F260" s="55"/>
      <c r="G260" s="55"/>
      <c r="H260" s="55"/>
      <c r="I260" s="55"/>
      <c r="J260" s="56"/>
      <c r="K260" s="56"/>
      <c r="L260" s="56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</row>
    <row r="261" spans="1:46" s="29" customFormat="1" ht="18.75">
      <c r="A261" s="22"/>
      <c r="B261" s="53"/>
      <c r="C261" s="53"/>
      <c r="D261" s="54"/>
      <c r="E261" s="54"/>
      <c r="F261" s="55"/>
      <c r="G261" s="55"/>
      <c r="H261" s="55"/>
      <c r="I261" s="55"/>
      <c r="J261" s="56"/>
      <c r="K261" s="56"/>
      <c r="L261" s="56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</row>
    <row r="262" spans="1:46" s="29" customFormat="1" ht="18.75">
      <c r="A262" s="22"/>
      <c r="B262" s="53"/>
      <c r="C262" s="53"/>
      <c r="D262" s="54"/>
      <c r="E262" s="54"/>
      <c r="F262" s="55"/>
      <c r="G262" s="55"/>
      <c r="H262" s="55"/>
      <c r="I262" s="55"/>
      <c r="J262" s="56"/>
      <c r="K262" s="56"/>
      <c r="L262" s="56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</row>
    <row r="263" spans="1:46" s="29" customFormat="1" ht="18.75">
      <c r="A263" s="22"/>
      <c r="B263" s="53"/>
      <c r="C263" s="53"/>
      <c r="D263" s="54"/>
      <c r="E263" s="54"/>
      <c r="F263" s="55"/>
      <c r="G263" s="55"/>
      <c r="H263" s="55"/>
      <c r="I263" s="55"/>
      <c r="J263" s="56"/>
      <c r="K263" s="56"/>
      <c r="L263" s="56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</row>
    <row r="264" spans="1:46" s="29" customFormat="1" ht="18.75">
      <c r="A264" s="22"/>
      <c r="B264" s="53"/>
      <c r="C264" s="53"/>
      <c r="D264" s="54"/>
      <c r="E264" s="54"/>
      <c r="F264" s="55"/>
      <c r="G264" s="55"/>
      <c r="H264" s="55"/>
      <c r="I264" s="55"/>
      <c r="J264" s="56"/>
      <c r="K264" s="56"/>
      <c r="L264" s="56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</row>
    <row r="265" spans="1:46" s="29" customFormat="1" ht="18.75">
      <c r="A265" s="22"/>
      <c r="B265" s="53"/>
      <c r="C265" s="53"/>
      <c r="D265" s="54"/>
      <c r="E265" s="54"/>
      <c r="F265" s="55"/>
      <c r="G265" s="55"/>
      <c r="H265" s="55"/>
      <c r="I265" s="55"/>
      <c r="J265" s="56"/>
      <c r="K265" s="56"/>
      <c r="L265" s="56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</row>
    <row r="266" spans="1:46" s="29" customFormat="1" ht="18.75">
      <c r="A266" s="22"/>
      <c r="B266" s="53"/>
      <c r="C266" s="53"/>
      <c r="D266" s="54"/>
      <c r="E266" s="54"/>
      <c r="F266" s="55"/>
      <c r="G266" s="55"/>
      <c r="H266" s="55"/>
      <c r="I266" s="55"/>
      <c r="J266" s="56"/>
      <c r="K266" s="56"/>
      <c r="L266" s="56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</row>
    <row r="267" spans="1:46" s="29" customFormat="1" ht="18.75">
      <c r="A267" s="22"/>
      <c r="B267" s="53"/>
      <c r="C267" s="53"/>
      <c r="D267" s="54"/>
      <c r="E267" s="54"/>
      <c r="F267" s="55"/>
      <c r="G267" s="55"/>
      <c r="H267" s="55"/>
      <c r="I267" s="55"/>
      <c r="J267" s="56"/>
      <c r="K267" s="56"/>
      <c r="L267" s="56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</row>
    <row r="268" spans="1:46" s="29" customFormat="1" ht="18.75">
      <c r="A268" s="22"/>
      <c r="B268" s="53"/>
      <c r="C268" s="53"/>
      <c r="D268" s="54"/>
      <c r="E268" s="54"/>
      <c r="F268" s="55"/>
      <c r="G268" s="55"/>
      <c r="H268" s="55"/>
      <c r="I268" s="55"/>
      <c r="J268" s="56"/>
      <c r="K268" s="56"/>
      <c r="L268" s="56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</row>
    <row r="269" spans="1:46" s="29" customFormat="1" ht="18.75">
      <c r="A269" s="22"/>
      <c r="B269" s="53"/>
      <c r="C269" s="53"/>
      <c r="D269" s="54"/>
      <c r="E269" s="54"/>
      <c r="F269" s="55"/>
      <c r="G269" s="55"/>
      <c r="H269" s="55"/>
      <c r="I269" s="55"/>
      <c r="J269" s="56"/>
      <c r="K269" s="56"/>
      <c r="L269" s="56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</row>
    <row r="270" spans="1:46" s="29" customFormat="1" ht="18.75">
      <c r="A270" s="22"/>
      <c r="B270" s="53"/>
      <c r="C270" s="53"/>
      <c r="D270" s="54"/>
      <c r="E270" s="54"/>
      <c r="F270" s="55"/>
      <c r="G270" s="55"/>
      <c r="H270" s="55"/>
      <c r="I270" s="55"/>
      <c r="J270" s="56"/>
      <c r="K270" s="56"/>
      <c r="L270" s="56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</row>
    <row r="271" spans="1:46" s="29" customFormat="1" ht="18.75">
      <c r="A271" s="22"/>
      <c r="B271" s="53"/>
      <c r="C271" s="53"/>
      <c r="D271" s="54"/>
      <c r="E271" s="54"/>
      <c r="F271" s="55"/>
      <c r="G271" s="55"/>
      <c r="H271" s="55"/>
      <c r="I271" s="55"/>
      <c r="J271" s="56"/>
      <c r="K271" s="56"/>
      <c r="L271" s="56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</row>
    <row r="272" spans="1:46" s="29" customFormat="1" ht="18.75">
      <c r="A272" s="22"/>
      <c r="B272" s="53"/>
      <c r="C272" s="53"/>
      <c r="D272" s="54"/>
      <c r="E272" s="54"/>
      <c r="F272" s="55"/>
      <c r="G272" s="55"/>
      <c r="H272" s="55"/>
      <c r="I272" s="55"/>
      <c r="J272" s="56"/>
      <c r="K272" s="56"/>
      <c r="L272" s="56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</row>
    <row r="273" spans="1:46" s="29" customFormat="1" ht="18.75">
      <c r="A273" s="22"/>
      <c r="B273" s="53"/>
      <c r="C273" s="53"/>
      <c r="D273" s="54"/>
      <c r="E273" s="54"/>
      <c r="F273" s="55"/>
      <c r="G273" s="55"/>
      <c r="H273" s="55"/>
      <c r="I273" s="55"/>
      <c r="J273" s="56"/>
      <c r="K273" s="56"/>
      <c r="L273" s="56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</row>
    <row r="274" spans="1:46" s="29" customFormat="1" ht="18.75">
      <c r="A274" s="22"/>
      <c r="B274" s="53"/>
      <c r="C274" s="53"/>
      <c r="D274" s="54"/>
      <c r="E274" s="54"/>
      <c r="F274" s="55"/>
      <c r="G274" s="55"/>
      <c r="H274" s="55"/>
      <c r="I274" s="55"/>
      <c r="J274" s="56"/>
      <c r="K274" s="56"/>
      <c r="L274" s="56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</row>
    <row r="275" spans="1:46" s="29" customFormat="1" ht="18.75">
      <c r="A275" s="22"/>
      <c r="B275" s="53"/>
      <c r="C275" s="53"/>
      <c r="D275" s="54"/>
      <c r="E275" s="54"/>
      <c r="F275" s="55"/>
      <c r="G275" s="55"/>
      <c r="H275" s="55"/>
      <c r="I275" s="55"/>
      <c r="J275" s="56"/>
      <c r="K275" s="56"/>
      <c r="L275" s="56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</row>
    <row r="276" spans="1:46" s="29" customFormat="1" ht="18.75">
      <c r="A276" s="22"/>
      <c r="B276" s="53"/>
      <c r="C276" s="53"/>
      <c r="D276" s="54"/>
      <c r="E276" s="54"/>
      <c r="F276" s="55"/>
      <c r="G276" s="55"/>
      <c r="H276" s="55"/>
      <c r="I276" s="55"/>
      <c r="J276" s="56"/>
      <c r="K276" s="56"/>
      <c r="L276" s="56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</row>
    <row r="277" spans="1:46" s="29" customFormat="1" ht="18.75">
      <c r="A277" s="22"/>
      <c r="B277" s="53"/>
      <c r="C277" s="53"/>
      <c r="D277" s="54"/>
      <c r="E277" s="54"/>
      <c r="F277" s="55"/>
      <c r="G277" s="55"/>
      <c r="H277" s="55"/>
      <c r="I277" s="55"/>
      <c r="J277" s="56"/>
      <c r="K277" s="56"/>
      <c r="L277" s="56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</row>
    <row r="278" spans="1:46" s="29" customFormat="1" ht="18.75">
      <c r="A278" s="22"/>
      <c r="B278" s="53"/>
      <c r="C278" s="53"/>
      <c r="D278" s="54"/>
      <c r="E278" s="54"/>
      <c r="F278" s="55"/>
      <c r="G278" s="55"/>
      <c r="H278" s="55"/>
      <c r="I278" s="55"/>
      <c r="J278" s="56"/>
      <c r="K278" s="56"/>
      <c r="L278" s="56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</row>
    <row r="279" spans="1:46" s="29" customFormat="1" ht="18.75">
      <c r="A279" s="22"/>
      <c r="B279" s="53"/>
      <c r="C279" s="53"/>
      <c r="D279" s="54"/>
      <c r="E279" s="54"/>
      <c r="F279" s="55"/>
      <c r="G279" s="55"/>
      <c r="H279" s="55"/>
      <c r="I279" s="55"/>
      <c r="J279" s="56"/>
      <c r="K279" s="56"/>
      <c r="L279" s="56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</row>
    <row r="280" spans="1:46" s="29" customFormat="1" ht="18.75">
      <c r="A280" s="22"/>
      <c r="B280" s="53"/>
      <c r="C280" s="53"/>
      <c r="D280" s="54"/>
      <c r="E280" s="54"/>
      <c r="F280" s="55"/>
      <c r="G280" s="55"/>
      <c r="H280" s="55"/>
      <c r="I280" s="55"/>
      <c r="J280" s="56"/>
      <c r="K280" s="56"/>
      <c r="L280" s="56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</row>
    <row r="281" spans="1:46" s="29" customFormat="1" ht="18.75">
      <c r="A281" s="22"/>
      <c r="B281" s="53"/>
      <c r="C281" s="53"/>
      <c r="D281" s="54"/>
      <c r="E281" s="54"/>
      <c r="F281" s="55"/>
      <c r="G281" s="55"/>
      <c r="H281" s="55"/>
      <c r="I281" s="55"/>
      <c r="J281" s="56"/>
      <c r="K281" s="56"/>
      <c r="L281" s="56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</row>
    <row r="282" spans="1:46" s="29" customFormat="1" ht="18.75">
      <c r="A282" s="22"/>
      <c r="B282" s="53"/>
      <c r="C282" s="53"/>
      <c r="D282" s="54"/>
      <c r="E282" s="54"/>
      <c r="F282" s="55"/>
      <c r="G282" s="55"/>
      <c r="H282" s="55"/>
      <c r="I282" s="55"/>
      <c r="J282" s="56"/>
      <c r="K282" s="56"/>
      <c r="L282" s="56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</row>
    <row r="283" spans="1:46" s="29" customFormat="1" ht="18.75">
      <c r="A283" s="22"/>
      <c r="B283" s="53"/>
      <c r="C283" s="53"/>
      <c r="D283" s="54"/>
      <c r="E283" s="54"/>
      <c r="F283" s="55"/>
      <c r="G283" s="55"/>
      <c r="H283" s="55"/>
      <c r="I283" s="55"/>
      <c r="J283" s="56"/>
      <c r="K283" s="56"/>
      <c r="L283" s="56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</row>
    <row r="284" spans="1:46" s="29" customFormat="1" ht="18.75">
      <c r="A284" s="22"/>
      <c r="B284" s="53"/>
      <c r="C284" s="53"/>
      <c r="D284" s="54"/>
      <c r="E284" s="54"/>
      <c r="F284" s="55"/>
      <c r="G284" s="55"/>
      <c r="H284" s="55"/>
      <c r="I284" s="55"/>
      <c r="J284" s="56"/>
      <c r="K284" s="56"/>
      <c r="L284" s="56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</row>
    <row r="285" spans="1:46" s="29" customFormat="1" ht="18.75">
      <c r="A285" s="22"/>
      <c r="B285" s="53"/>
      <c r="C285" s="53"/>
      <c r="D285" s="54"/>
      <c r="E285" s="54"/>
      <c r="F285" s="55"/>
      <c r="G285" s="55"/>
      <c r="H285" s="55"/>
      <c r="I285" s="55"/>
      <c r="J285" s="56"/>
      <c r="K285" s="56"/>
      <c r="L285" s="56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</row>
    <row r="286" spans="1:46" s="29" customFormat="1" ht="18.75">
      <c r="A286" s="22"/>
      <c r="B286" s="53"/>
      <c r="C286" s="53"/>
      <c r="D286" s="54"/>
      <c r="E286" s="54"/>
      <c r="F286" s="55"/>
      <c r="G286" s="55"/>
      <c r="H286" s="55"/>
      <c r="I286" s="55"/>
      <c r="J286" s="56"/>
      <c r="K286" s="56"/>
      <c r="L286" s="56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</row>
    <row r="287" spans="1:46" s="29" customFormat="1" ht="18.75">
      <c r="A287" s="22"/>
      <c r="B287" s="53"/>
      <c r="C287" s="53"/>
      <c r="D287" s="54"/>
      <c r="E287" s="54"/>
      <c r="F287" s="55"/>
      <c r="G287" s="55"/>
      <c r="H287" s="55"/>
      <c r="I287" s="55"/>
      <c r="J287" s="56"/>
      <c r="K287" s="56"/>
      <c r="L287" s="56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</row>
    <row r="288" spans="1:46" s="29" customFormat="1" ht="18.75">
      <c r="A288" s="22"/>
      <c r="B288" s="53"/>
      <c r="C288" s="53"/>
      <c r="D288" s="54"/>
      <c r="E288" s="54"/>
      <c r="F288" s="55"/>
      <c r="G288" s="55"/>
      <c r="H288" s="55"/>
      <c r="I288" s="55"/>
      <c r="J288" s="56"/>
      <c r="K288" s="56"/>
      <c r="L288" s="56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</row>
    <row r="289" spans="1:46" s="29" customFormat="1" ht="18.75">
      <c r="A289" s="22"/>
      <c r="B289" s="53"/>
      <c r="C289" s="53"/>
      <c r="D289" s="54"/>
      <c r="E289" s="54"/>
      <c r="F289" s="55"/>
      <c r="G289" s="55"/>
      <c r="H289" s="55"/>
      <c r="I289" s="55"/>
      <c r="J289" s="56"/>
      <c r="K289" s="56"/>
      <c r="L289" s="56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</row>
    <row r="290" spans="1:46" s="29" customFormat="1" ht="18.75">
      <c r="A290" s="22"/>
      <c r="B290" s="53"/>
      <c r="C290" s="53"/>
      <c r="D290" s="54"/>
      <c r="E290" s="54"/>
      <c r="F290" s="55"/>
      <c r="G290" s="55"/>
      <c r="H290" s="55"/>
      <c r="I290" s="55"/>
      <c r="J290" s="56"/>
      <c r="K290" s="56"/>
      <c r="L290" s="56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</row>
    <row r="291" spans="1:46" s="29" customFormat="1" ht="18.75">
      <c r="A291" s="22"/>
      <c r="B291" s="53"/>
      <c r="C291" s="53"/>
      <c r="D291" s="54"/>
      <c r="E291" s="54"/>
      <c r="F291" s="55"/>
      <c r="G291" s="55"/>
      <c r="H291" s="55"/>
      <c r="I291" s="55"/>
      <c r="J291" s="56"/>
      <c r="K291" s="56"/>
      <c r="L291" s="56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</row>
    <row r="292" spans="1:46" s="29" customFormat="1" ht="18.75">
      <c r="A292" s="22"/>
      <c r="B292" s="53"/>
      <c r="C292" s="53"/>
      <c r="D292" s="54"/>
      <c r="E292" s="54"/>
      <c r="F292" s="55"/>
      <c r="G292" s="55"/>
      <c r="H292" s="55"/>
      <c r="I292" s="55"/>
      <c r="J292" s="56"/>
      <c r="K292" s="56"/>
      <c r="L292" s="56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</row>
    <row r="293" spans="1:46" s="29" customFormat="1" ht="18.75">
      <c r="A293" s="22"/>
      <c r="B293" s="53"/>
      <c r="C293" s="53"/>
      <c r="D293" s="54"/>
      <c r="E293" s="54"/>
      <c r="F293" s="55"/>
      <c r="G293" s="55"/>
      <c r="H293" s="55"/>
      <c r="I293" s="55"/>
      <c r="J293" s="56"/>
      <c r="K293" s="56"/>
      <c r="L293" s="56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</row>
    <row r="294" spans="1:46" s="29" customFormat="1" ht="18.75">
      <c r="A294" s="22"/>
      <c r="B294" s="53"/>
      <c r="C294" s="53"/>
      <c r="D294" s="54"/>
      <c r="E294" s="54"/>
      <c r="F294" s="55"/>
      <c r="G294" s="55"/>
      <c r="H294" s="55"/>
      <c r="I294" s="55"/>
      <c r="J294" s="56"/>
      <c r="K294" s="56"/>
      <c r="L294" s="56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</row>
    <row r="295" spans="1:46" s="29" customFormat="1" ht="18.75">
      <c r="A295" s="22"/>
      <c r="B295" s="53"/>
      <c r="C295" s="53"/>
      <c r="D295" s="54"/>
      <c r="E295" s="54"/>
      <c r="F295" s="55"/>
      <c r="G295" s="55"/>
      <c r="H295" s="55"/>
      <c r="I295" s="55"/>
      <c r="J295" s="56"/>
      <c r="K295" s="56"/>
      <c r="L295" s="56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</row>
    <row r="296" spans="1:46" s="29" customFormat="1" ht="18.75">
      <c r="A296" s="22"/>
      <c r="B296" s="53"/>
      <c r="C296" s="53"/>
      <c r="D296" s="54"/>
      <c r="E296" s="54"/>
      <c r="F296" s="55"/>
      <c r="G296" s="55"/>
      <c r="H296" s="55"/>
      <c r="I296" s="55"/>
      <c r="J296" s="56"/>
      <c r="K296" s="56"/>
      <c r="L296" s="56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</row>
    <row r="297" spans="1:46" s="29" customFormat="1" ht="18.75">
      <c r="A297" s="22"/>
      <c r="B297" s="53"/>
      <c r="C297" s="53"/>
      <c r="D297" s="54"/>
      <c r="E297" s="54"/>
      <c r="F297" s="55"/>
      <c r="G297" s="55"/>
      <c r="H297" s="55"/>
      <c r="I297" s="55"/>
      <c r="J297" s="56"/>
      <c r="K297" s="56"/>
      <c r="L297" s="56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</row>
    <row r="298" spans="1:46" s="29" customFormat="1" ht="18.75">
      <c r="A298" s="22"/>
      <c r="B298" s="53"/>
      <c r="C298" s="53"/>
      <c r="D298" s="54"/>
      <c r="E298" s="54"/>
      <c r="F298" s="55"/>
      <c r="G298" s="55"/>
      <c r="H298" s="55"/>
      <c r="I298" s="55"/>
      <c r="J298" s="56"/>
      <c r="K298" s="56"/>
      <c r="L298" s="56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</row>
    <row r="299" spans="1:46" s="29" customFormat="1" ht="18.75">
      <c r="A299" s="22"/>
      <c r="B299" s="53"/>
      <c r="C299" s="53"/>
      <c r="D299" s="54"/>
      <c r="E299" s="54"/>
      <c r="F299" s="55"/>
      <c r="G299" s="55"/>
      <c r="H299" s="55"/>
      <c r="I299" s="55"/>
      <c r="J299" s="56"/>
      <c r="K299" s="56"/>
      <c r="L299" s="56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</row>
    <row r="300" spans="1:46" s="29" customFormat="1" ht="18.75">
      <c r="A300" s="22"/>
      <c r="B300" s="53"/>
      <c r="C300" s="53"/>
      <c r="D300" s="54"/>
      <c r="E300" s="54"/>
      <c r="F300" s="55"/>
      <c r="G300" s="55"/>
      <c r="H300" s="55"/>
      <c r="I300" s="55"/>
      <c r="J300" s="56"/>
      <c r="K300" s="56"/>
      <c r="L300" s="56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</row>
    <row r="301" spans="1:46" s="29" customFormat="1" ht="18.75">
      <c r="A301" s="22"/>
      <c r="B301" s="53"/>
      <c r="C301" s="53"/>
      <c r="D301" s="54"/>
      <c r="E301" s="54"/>
      <c r="F301" s="55"/>
      <c r="G301" s="55"/>
      <c r="H301" s="55"/>
      <c r="I301" s="55"/>
      <c r="J301" s="56"/>
      <c r="K301" s="56"/>
      <c r="L301" s="56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</row>
    <row r="302" spans="1:46" s="29" customFormat="1" ht="18.75">
      <c r="A302" s="22"/>
      <c r="B302" s="53"/>
      <c r="C302" s="53"/>
      <c r="D302" s="54"/>
      <c r="E302" s="54"/>
      <c r="F302" s="55"/>
      <c r="G302" s="55"/>
      <c r="H302" s="55"/>
      <c r="I302" s="55"/>
      <c r="J302" s="56"/>
      <c r="K302" s="56"/>
      <c r="L302" s="56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</row>
    <row r="303" spans="1:46" s="29" customFormat="1" ht="18.75">
      <c r="A303" s="22"/>
      <c r="B303" s="53"/>
      <c r="C303" s="53"/>
      <c r="D303" s="54"/>
      <c r="E303" s="54"/>
      <c r="F303" s="55"/>
      <c r="G303" s="55"/>
      <c r="H303" s="55"/>
      <c r="I303" s="55"/>
      <c r="J303" s="56"/>
      <c r="K303" s="56"/>
      <c r="L303" s="56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</row>
    <row r="304" spans="1:46" s="29" customFormat="1" ht="18.75">
      <c r="A304" s="22"/>
      <c r="B304" s="53"/>
      <c r="C304" s="53"/>
      <c r="D304" s="54"/>
      <c r="E304" s="54"/>
      <c r="F304" s="55"/>
      <c r="G304" s="55"/>
      <c r="H304" s="55"/>
      <c r="I304" s="55"/>
      <c r="J304" s="56"/>
      <c r="K304" s="56"/>
      <c r="L304" s="56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</row>
    <row r="305" spans="1:46" s="29" customFormat="1" ht="18.75">
      <c r="A305" s="22"/>
      <c r="B305" s="53"/>
      <c r="C305" s="53"/>
      <c r="D305" s="54"/>
      <c r="E305" s="54"/>
      <c r="F305" s="55"/>
      <c r="G305" s="55"/>
      <c r="H305" s="55"/>
      <c r="I305" s="55"/>
      <c r="J305" s="56"/>
      <c r="K305" s="56"/>
      <c r="L305" s="56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</row>
  </sheetData>
  <sheetProtection/>
  <mergeCells count="53">
    <mergeCell ref="G242:G243"/>
    <mergeCell ref="H242:H243"/>
    <mergeCell ref="I242:I243"/>
    <mergeCell ref="E242:E243"/>
    <mergeCell ref="A242:A243"/>
    <mergeCell ref="B242:B243"/>
    <mergeCell ref="C242:C243"/>
    <mergeCell ref="D242:D243"/>
    <mergeCell ref="F242:F243"/>
    <mergeCell ref="J242:J243"/>
    <mergeCell ref="K242:K243"/>
    <mergeCell ref="S177:S178"/>
    <mergeCell ref="N177:N178"/>
    <mergeCell ref="O177:O178"/>
    <mergeCell ref="P177:P178"/>
    <mergeCell ref="Q177:Q178"/>
    <mergeCell ref="M177:M178"/>
    <mergeCell ref="L242:L243"/>
    <mergeCell ref="G177:G178"/>
    <mergeCell ref="H177:H178"/>
    <mergeCell ref="I177:I178"/>
    <mergeCell ref="R177:R178"/>
    <mergeCell ref="J177:J178"/>
    <mergeCell ref="K177:K178"/>
    <mergeCell ref="L177:L178"/>
    <mergeCell ref="M1:Q1"/>
    <mergeCell ref="M2:Q2"/>
    <mergeCell ref="M3:Q3"/>
    <mergeCell ref="A5:Q5"/>
    <mergeCell ref="B177:B178"/>
    <mergeCell ref="C177:C178"/>
    <mergeCell ref="D177:D178"/>
    <mergeCell ref="G8:G9"/>
    <mergeCell ref="E177:E178"/>
    <mergeCell ref="F177:F178"/>
    <mergeCell ref="A6:Q6"/>
    <mergeCell ref="A7:A9"/>
    <mergeCell ref="B7:B9"/>
    <mergeCell ref="N7:S8"/>
    <mergeCell ref="H8:H9"/>
    <mergeCell ref="I8:I9"/>
    <mergeCell ref="J8:J9"/>
    <mergeCell ref="C7:C9"/>
    <mergeCell ref="A177:A178"/>
    <mergeCell ref="B12:S12"/>
    <mergeCell ref="D7:D9"/>
    <mergeCell ref="E7:E9"/>
    <mergeCell ref="B11:Q11"/>
    <mergeCell ref="K8:K9"/>
    <mergeCell ref="L8:L9"/>
    <mergeCell ref="F7:F9"/>
    <mergeCell ref="G7:J7"/>
    <mergeCell ref="M7:M9"/>
  </mergeCells>
  <printOptions/>
  <pageMargins left="0.36" right="0.32" top="0.35" bottom="0.33" header="0.3" footer="0.3"/>
  <pageSetup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Роднова Лариса Ивановна</cp:lastModifiedBy>
  <cp:lastPrinted>2015-01-23T05:29:20Z</cp:lastPrinted>
  <dcterms:created xsi:type="dcterms:W3CDTF">1996-10-08T23:32:33Z</dcterms:created>
  <dcterms:modified xsi:type="dcterms:W3CDTF">2015-06-26T04:55:35Z</dcterms:modified>
  <cp:category/>
  <cp:version/>
  <cp:contentType/>
  <cp:contentStatus/>
</cp:coreProperties>
</file>