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480" windowHeight="8190" tabRatio="601"/>
  </bookViews>
  <sheets>
    <sheet name="Приложение 1" sheetId="1" r:id="rId1"/>
    <sheet name="Расчет показателей" sheetId="3" r:id="rId2"/>
  </sheets>
  <externalReferences>
    <externalReference r:id="rId3"/>
  </externalReferences>
  <definedNames>
    <definedName name="_xlnm._FilterDatabase" localSheetId="0" hidden="1">'Приложение 1'!$A$7:$IV$163</definedName>
    <definedName name="Excel_BuiltIn__FilterDatabase_1">'Приложение 1'!#REF!</definedName>
    <definedName name="_xlnm.Print_Titles" localSheetId="0">'Приложение 1'!$5:$8</definedName>
    <definedName name="_xlnm.Print_Titles" localSheetId="1">'Расчет показателей'!$4:$6</definedName>
    <definedName name="_xlnm.Print_Area" localSheetId="0">'Приложение 1'!$A$1:$AC$163</definedName>
    <definedName name="_xlnm.Print_Area" localSheetId="1">'Расчет показателей'!$A$1:$K$29</definedName>
  </definedNames>
  <calcPr calcId="125725"/>
</workbook>
</file>

<file path=xl/calcChain.xml><?xml version="1.0" encoding="utf-8"?>
<calcChain xmlns="http://schemas.openxmlformats.org/spreadsheetml/2006/main">
  <c r="D155" i="1"/>
  <c r="D154"/>
  <c r="D153"/>
  <c r="E153"/>
  <c r="E154"/>
  <c r="E155"/>
  <c r="F153"/>
  <c r="F154"/>
  <c r="F155"/>
  <c r="G153"/>
  <c r="G154"/>
  <c r="G155"/>
  <c r="D127"/>
  <c r="D126"/>
  <c r="D125"/>
  <c r="F127"/>
  <c r="F126"/>
  <c r="F125"/>
  <c r="G127"/>
  <c r="G126"/>
  <c r="G125"/>
  <c r="G158"/>
  <c r="D158"/>
  <c r="D157"/>
  <c r="D156"/>
  <c r="E158"/>
  <c r="F157"/>
  <c r="F158"/>
  <c r="F156"/>
  <c r="D161"/>
  <c r="D160"/>
  <c r="D159"/>
  <c r="F161"/>
  <c r="F159"/>
  <c r="E161"/>
  <c r="E159"/>
  <c r="F105"/>
  <c r="F102"/>
  <c r="F99"/>
  <c r="F96"/>
  <c r="F93"/>
  <c r="F90"/>
  <c r="D31" l="1"/>
  <c r="D27"/>
  <c r="D26"/>
  <c r="D29"/>
  <c r="D79"/>
  <c r="D78"/>
  <c r="E79"/>
  <c r="E78"/>
  <c r="F79"/>
  <c r="D77"/>
  <c r="D76"/>
  <c r="D73"/>
  <c r="D72"/>
  <c r="D71"/>
  <c r="D70"/>
  <c r="D62" l="1"/>
  <c r="D60" s="1"/>
  <c r="F60"/>
  <c r="F57"/>
  <c r="D57"/>
  <c r="D56"/>
  <c r="D54"/>
  <c r="D53"/>
  <c r="D52"/>
  <c r="D51"/>
  <c r="D50"/>
  <c r="D48"/>
  <c r="D44"/>
  <c r="Q27"/>
  <c r="Q33"/>
  <c r="F37"/>
  <c r="F36"/>
  <c r="D122" l="1"/>
  <c r="D124"/>
  <c r="L125"/>
  <c r="H127"/>
  <c r="I127"/>
  <c r="J127"/>
  <c r="K127"/>
  <c r="L127"/>
  <c r="M127"/>
  <c r="N127"/>
  <c r="O127"/>
  <c r="F139"/>
  <c r="D162" l="1"/>
  <c r="D148"/>
  <c r="D149"/>
  <c r="H152"/>
  <c r="I152"/>
  <c r="J152"/>
  <c r="K152"/>
  <c r="E150"/>
  <c r="D150" s="1"/>
  <c r="O140"/>
  <c r="O139"/>
  <c r="N140"/>
  <c r="N139"/>
  <c r="N156" s="1"/>
  <c r="M140"/>
  <c r="M139"/>
  <c r="L140"/>
  <c r="L139"/>
  <c r="G140"/>
  <c r="G139"/>
  <c r="F140"/>
  <c r="F151"/>
  <c r="E140"/>
  <c r="E139"/>
  <c r="D135"/>
  <c r="D139" s="1"/>
  <c r="E152" l="1"/>
  <c r="M152"/>
  <c r="M158"/>
  <c r="M155" s="1"/>
  <c r="O152"/>
  <c r="O158"/>
  <c r="O155" s="1"/>
  <c r="L151"/>
  <c r="L156"/>
  <c r="N151"/>
  <c r="F152"/>
  <c r="L152"/>
  <c r="L158"/>
  <c r="L155" s="1"/>
  <c r="N152"/>
  <c r="N158"/>
  <c r="N155" s="1"/>
  <c r="D140"/>
  <c r="E151"/>
  <c r="E156"/>
  <c r="G151"/>
  <c r="G156"/>
  <c r="M151"/>
  <c r="M156"/>
  <c r="O151"/>
  <c r="O156"/>
  <c r="D123"/>
  <c r="D121"/>
  <c r="D120"/>
  <c r="D119"/>
  <c r="D151" l="1"/>
  <c r="G145"/>
  <c r="G152" l="1"/>
  <c r="D152" s="1"/>
  <c r="D145"/>
  <c r="AC87"/>
  <c r="D142" l="1"/>
  <c r="D144"/>
  <c r="D143"/>
  <c r="O154"/>
  <c r="O153"/>
  <c r="N154"/>
  <c r="N153"/>
  <c r="M154"/>
  <c r="M153"/>
  <c r="L154"/>
  <c r="O126"/>
  <c r="O125"/>
  <c r="N126"/>
  <c r="N125"/>
  <c r="L126"/>
  <c r="M126"/>
  <c r="M125"/>
  <c r="E126"/>
  <c r="D46"/>
  <c r="D47"/>
  <c r="D87"/>
  <c r="D88"/>
  <c r="D89"/>
  <c r="D109"/>
  <c r="D108"/>
  <c r="D110"/>
  <c r="D111"/>
  <c r="D112"/>
  <c r="Q83" l="1"/>
  <c r="E74" l="1"/>
  <c r="T81" l="1"/>
  <c r="T12" s="1"/>
  <c r="S81"/>
  <c r="S12" s="1"/>
  <c r="E13" i="3" s="1"/>
  <c r="S26" i="1"/>
  <c r="D75"/>
  <c r="D74" s="1"/>
  <c r="O74"/>
  <c r="N74"/>
  <c r="F74"/>
  <c r="F78" s="1"/>
  <c r="O72"/>
  <c r="N72"/>
  <c r="O79"/>
  <c r="O78" s="1"/>
  <c r="N79"/>
  <c r="N78" s="1"/>
  <c r="AB70"/>
  <c r="AB24" s="1"/>
  <c r="AA70"/>
  <c r="AA24" s="1"/>
  <c r="Z70"/>
  <c r="Z24" s="1"/>
  <c r="Y70"/>
  <c r="Y24" s="1"/>
  <c r="K126"/>
  <c r="J126"/>
  <c r="I126"/>
  <c r="H126"/>
  <c r="H10" i="3"/>
  <c r="D64" i="1"/>
  <c r="O63"/>
  <c r="N63"/>
  <c r="M63"/>
  <c r="L63"/>
  <c r="K63"/>
  <c r="J63"/>
  <c r="I63"/>
  <c r="H63"/>
  <c r="F63"/>
  <c r="E63"/>
  <c r="O48"/>
  <c r="L48"/>
  <c r="K48"/>
  <c r="J48"/>
  <c r="I48"/>
  <c r="H48"/>
  <c r="E48"/>
  <c r="O68"/>
  <c r="N68"/>
  <c r="M68"/>
  <c r="L68"/>
  <c r="K47"/>
  <c r="K68" s="1"/>
  <c r="J47"/>
  <c r="J68" s="1"/>
  <c r="I47"/>
  <c r="I68" s="1"/>
  <c r="H47"/>
  <c r="H68" s="1"/>
  <c r="G68"/>
  <c r="F68"/>
  <c r="E68"/>
  <c r="O67"/>
  <c r="N67"/>
  <c r="M67"/>
  <c r="L67"/>
  <c r="K46"/>
  <c r="K67" s="1"/>
  <c r="J46"/>
  <c r="J67" s="1"/>
  <c r="I46"/>
  <c r="I67" s="1"/>
  <c r="H46"/>
  <c r="H67" s="1"/>
  <c r="G67"/>
  <c r="F67"/>
  <c r="L42"/>
  <c r="L41" s="1"/>
  <c r="K42"/>
  <c r="K41" s="1"/>
  <c r="J42"/>
  <c r="J41" s="1"/>
  <c r="I42"/>
  <c r="I41" s="1"/>
  <c r="H42"/>
  <c r="H41" s="1"/>
  <c r="G42"/>
  <c r="G41" s="1"/>
  <c r="F42"/>
  <c r="F41" s="1"/>
  <c r="E42"/>
  <c r="E127" s="1"/>
  <c r="D40"/>
  <c r="D42" s="1"/>
  <c r="K39"/>
  <c r="J39"/>
  <c r="I39"/>
  <c r="H39"/>
  <c r="G39"/>
  <c r="F39"/>
  <c r="E39"/>
  <c r="D35"/>
  <c r="O34"/>
  <c r="N34"/>
  <c r="M34"/>
  <c r="L34"/>
  <c r="K34"/>
  <c r="J34"/>
  <c r="I34"/>
  <c r="H34"/>
  <c r="G34"/>
  <c r="F34"/>
  <c r="E34"/>
  <c r="D33"/>
  <c r="D37" s="1"/>
  <c r="O32"/>
  <c r="N32"/>
  <c r="M32"/>
  <c r="L32"/>
  <c r="K32"/>
  <c r="J32"/>
  <c r="I32"/>
  <c r="H32"/>
  <c r="G32"/>
  <c r="E32"/>
  <c r="O30"/>
  <c r="N30"/>
  <c r="M30"/>
  <c r="L30"/>
  <c r="K30"/>
  <c r="J30"/>
  <c r="I30"/>
  <c r="H30"/>
  <c r="G30"/>
  <c r="E30"/>
  <c r="O28"/>
  <c r="N28"/>
  <c r="M28"/>
  <c r="L28"/>
  <c r="K28"/>
  <c r="J28"/>
  <c r="I28"/>
  <c r="H28"/>
  <c r="G28"/>
  <c r="F28"/>
  <c r="E28"/>
  <c r="O26"/>
  <c r="N26"/>
  <c r="Q132"/>
  <c r="Q17" s="1"/>
  <c r="A17" i="3" s="1"/>
  <c r="Y153" i="1"/>
  <c r="R83"/>
  <c r="R14" s="1"/>
  <c r="Y156"/>
  <c r="Y10"/>
  <c r="Y87"/>
  <c r="Y89" s="1"/>
  <c r="Y155"/>
  <c r="B18" i="3"/>
  <c r="B17"/>
  <c r="B16"/>
  <c r="B15"/>
  <c r="B14"/>
  <c r="B13"/>
  <c r="B12"/>
  <c r="B11"/>
  <c r="B10"/>
  <c r="B9"/>
  <c r="A8"/>
  <c r="H151" i="1"/>
  <c r="I151"/>
  <c r="J151"/>
  <c r="K151"/>
  <c r="F147"/>
  <c r="G147"/>
  <c r="H147"/>
  <c r="I147"/>
  <c r="J147"/>
  <c r="K147"/>
  <c r="A10" i="3"/>
  <c r="Q11" i="1"/>
  <c r="A11" i="3" s="1"/>
  <c r="Y21" i="1"/>
  <c r="Z21"/>
  <c r="AA21"/>
  <c r="AB21"/>
  <c r="Q23"/>
  <c r="Q10" s="1"/>
  <c r="A9" i="3" s="1"/>
  <c r="E9"/>
  <c r="Y23" i="1"/>
  <c r="Z23"/>
  <c r="AA23"/>
  <c r="AB23"/>
  <c r="D10" i="3"/>
  <c r="E10"/>
  <c r="F10"/>
  <c r="G10"/>
  <c r="I10"/>
  <c r="J10"/>
  <c r="D11"/>
  <c r="E11"/>
  <c r="F11"/>
  <c r="G11"/>
  <c r="I11"/>
  <c r="J11"/>
  <c r="A12"/>
  <c r="D12"/>
  <c r="G12"/>
  <c r="H12"/>
  <c r="I12"/>
  <c r="J12"/>
  <c r="D9"/>
  <c r="K161" i="1"/>
  <c r="K159" s="1"/>
  <c r="Q81"/>
  <c r="Q12" s="1"/>
  <c r="A13" i="3" s="1"/>
  <c r="R81" i="1"/>
  <c r="R12" s="1"/>
  <c r="D13" i="3" s="1"/>
  <c r="U12" i="1"/>
  <c r="G13" i="3" s="1"/>
  <c r="V81" i="1"/>
  <c r="V12" s="1"/>
  <c r="H13" i="3" s="1"/>
  <c r="W81" i="1"/>
  <c r="W12" s="1"/>
  <c r="I13" i="3" s="1"/>
  <c r="X81" i="1"/>
  <c r="X12" s="1"/>
  <c r="J13" i="3" s="1"/>
  <c r="S14" i="1"/>
  <c r="E14" i="3" s="1"/>
  <c r="U14" i="1"/>
  <c r="G14" i="3" s="1"/>
  <c r="V14" i="1"/>
  <c r="H14" i="3" s="1"/>
  <c r="W14" i="1"/>
  <c r="I14" i="3" s="1"/>
  <c r="X14" i="1"/>
  <c r="J14" i="3" s="1"/>
  <c r="Q84" i="1"/>
  <c r="Q15" s="1"/>
  <c r="A15" i="3" s="1"/>
  <c r="R84" i="1"/>
  <c r="R15" s="1"/>
  <c r="D15" i="3" s="1"/>
  <c r="S84" i="1"/>
  <c r="S15" s="1"/>
  <c r="E15" i="3" s="1"/>
  <c r="T84" i="1"/>
  <c r="T15" s="1"/>
  <c r="F15" i="3" s="1"/>
  <c r="U84" i="1"/>
  <c r="U15" s="1"/>
  <c r="G15" i="3" s="1"/>
  <c r="V84" i="1"/>
  <c r="V15" s="1"/>
  <c r="H15" i="3" s="1"/>
  <c r="W84" i="1"/>
  <c r="W15" s="1"/>
  <c r="I15" i="3" s="1"/>
  <c r="X84" i="1"/>
  <c r="X15" s="1"/>
  <c r="J15" i="3" s="1"/>
  <c r="Q130" i="1"/>
  <c r="Q16" s="1"/>
  <c r="A16" i="3" s="1"/>
  <c r="R130" i="1"/>
  <c r="R16" s="1"/>
  <c r="D16" i="3" s="1"/>
  <c r="S130" i="1"/>
  <c r="S16" s="1"/>
  <c r="E16" i="3" s="1"/>
  <c r="T130" i="1"/>
  <c r="T16" s="1"/>
  <c r="U130"/>
  <c r="U16" s="1"/>
  <c r="G16" i="3" s="1"/>
  <c r="V130" i="1"/>
  <c r="V16" s="1"/>
  <c r="H16" i="3" s="1"/>
  <c r="W130" i="1"/>
  <c r="W16" s="1"/>
  <c r="I16" i="3" s="1"/>
  <c r="X130" i="1"/>
  <c r="X16" s="1"/>
  <c r="J16" i="3" s="1"/>
  <c r="R132" i="1"/>
  <c r="R17" s="1"/>
  <c r="D17" i="3" s="1"/>
  <c r="S132" i="1"/>
  <c r="S17" s="1"/>
  <c r="E17" i="3" s="1"/>
  <c r="T132" i="1"/>
  <c r="T17" s="1"/>
  <c r="F17" i="3" s="1"/>
  <c r="U132" i="1"/>
  <c r="U17" s="1"/>
  <c r="G17" i="3" s="1"/>
  <c r="V132" i="1"/>
  <c r="V17" s="1"/>
  <c r="H17" i="3" s="1"/>
  <c r="W132" i="1"/>
  <c r="W17" s="1"/>
  <c r="I17" i="3" s="1"/>
  <c r="X132" i="1"/>
  <c r="X17" s="1"/>
  <c r="J17" i="3" s="1"/>
  <c r="K17" s="1"/>
  <c r="Q133" i="1"/>
  <c r="Q18" s="1"/>
  <c r="A18" i="3" s="1"/>
  <c r="R133" i="1"/>
  <c r="R18" s="1"/>
  <c r="S133"/>
  <c r="S18" s="1"/>
  <c r="E18" i="3" s="1"/>
  <c r="T133" i="1"/>
  <c r="T18" s="1"/>
  <c r="F18" i="3" s="1"/>
  <c r="U133" i="1"/>
  <c r="U18" s="1"/>
  <c r="G18" i="3" s="1"/>
  <c r="V133" i="1"/>
  <c r="V18" s="1"/>
  <c r="H18" i="3" s="1"/>
  <c r="W133" i="1"/>
  <c r="W18" s="1"/>
  <c r="I18" i="3" s="1"/>
  <c r="X133" i="1"/>
  <c r="X18" s="1"/>
  <c r="J18" i="3" s="1"/>
  <c r="A14"/>
  <c r="F12"/>
  <c r="F9"/>
  <c r="H9"/>
  <c r="J9"/>
  <c r="E12"/>
  <c r="I9"/>
  <c r="G9"/>
  <c r="H161" i="1"/>
  <c r="H159" s="1"/>
  <c r="T14"/>
  <c r="F14" i="3" s="1"/>
  <c r="H11"/>
  <c r="J161" i="1"/>
  <c r="J159" s="1"/>
  <c r="I161"/>
  <c r="I159" s="1"/>
  <c r="AC22"/>
  <c r="E41" l="1"/>
  <c r="D67"/>
  <c r="D147"/>
  <c r="D41"/>
  <c r="D68"/>
  <c r="I125"/>
  <c r="D39"/>
  <c r="N66"/>
  <c r="D30"/>
  <c r="K125"/>
  <c r="F66"/>
  <c r="O66"/>
  <c r="K11" i="3"/>
  <c r="H44" i="1"/>
  <c r="H66" s="1"/>
  <c r="G66"/>
  <c r="AC26"/>
  <c r="D28"/>
  <c r="D32"/>
  <c r="D36" s="1"/>
  <c r="D34"/>
  <c r="E66"/>
  <c r="K44"/>
  <c r="K66" s="1"/>
  <c r="L66"/>
  <c r="H125"/>
  <c r="M66"/>
  <c r="E36"/>
  <c r="K12" i="3"/>
  <c r="J44" i="1"/>
  <c r="J66" s="1"/>
  <c r="I44"/>
  <c r="I66" s="1"/>
  <c r="AC21"/>
  <c r="E67"/>
  <c r="K10" i="3"/>
  <c r="AC81" i="1"/>
  <c r="K9" i="3"/>
  <c r="AC18" i="1"/>
  <c r="D18" i="3"/>
  <c r="K18" s="1"/>
  <c r="F13"/>
  <c r="K13" s="1"/>
  <c r="AC12" i="1"/>
  <c r="AC14"/>
  <c r="D14" i="3"/>
  <c r="K14" s="1"/>
  <c r="Y126" i="1"/>
  <c r="K15" i="3"/>
  <c r="F16"/>
  <c r="K16" s="1"/>
  <c r="AC16" i="1"/>
  <c r="E125" l="1"/>
  <c r="D66"/>
  <c r="J125"/>
  <c r="D136"/>
</calcChain>
</file>

<file path=xl/sharedStrings.xml><?xml version="1.0" encoding="utf-8"?>
<sst xmlns="http://schemas.openxmlformats.org/spreadsheetml/2006/main" count="813" uniqueCount="158">
  <si>
    <t>Итого по подпрограмме "Дорожное хозяйство"</t>
  </si>
  <si>
    <t>Цель подпрограммы: Обеспечение соответствия технического состояния автомобильных дорог нормативным требованиям, создание условий безопасной эксплуатации автомобильных дорог общего пользования местного значения, обеспечение их надлежащего санитарного состояния</t>
  </si>
  <si>
    <t>Степень соблюдения качества выполняемой муниципальной работы, %</t>
  </si>
  <si>
    <t>Площадь отремонтированных автомобильных дорог, тыс.кв.м.</t>
  </si>
  <si>
    <t>3.1.1.</t>
  </si>
  <si>
    <t>Мероприятие 9.1. 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</t>
  </si>
  <si>
    <t>Площадь автомобильных дорог, искусственных сооружений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тыс.кв.м.</t>
  </si>
  <si>
    <t>Итого по Задаче 9.</t>
  </si>
  <si>
    <t>Подпрограмма "Автомобильный транспорт"</t>
  </si>
  <si>
    <t>Задача 10. 
Увеличение объема перевозок пассажиров городским пассажирским транспортом</t>
  </si>
  <si>
    <t>Мероприятие 10.1: Осуществление городских пассажирских  регулярных перевозок (Субсидия на финансовое обеспечение (возмещение затрат) в связи с оказанием услуг по городским пассажирским перевозкам)</t>
  </si>
  <si>
    <t>Увеличение объема перевозок пассажиров городским пассажирским транспортом, %</t>
  </si>
  <si>
    <t>Итого Задаче 10</t>
  </si>
  <si>
    <t>Задача 11. 
Обеспечение информационного обслуживания пассажиров</t>
  </si>
  <si>
    <t>Мероприятие 11.1: Изготовление и размещение маршрутных указателей на остановочных пунктах общественного транспорта</t>
  </si>
  <si>
    <t>Задача 12.
 Обновление подвижного состава общественного транспорта</t>
  </si>
  <si>
    <t>5.1.1.</t>
  </si>
  <si>
    <t>Количество приобретенных маршрутных автобусов категории "М3", ед.</t>
  </si>
  <si>
    <t>Объем ассигнований администратора – департамента городского хозяйства</t>
  </si>
  <si>
    <t>Объем ассигнований соадминистратора – департамента архитектуры и градостроительства</t>
  </si>
  <si>
    <t>Объем ассигнований соадминистратора – департамента имущественных и земельных отношений</t>
  </si>
  <si>
    <t>Итого по подпрограмме "Автомобильный транспорт"</t>
  </si>
  <si>
    <t>Подпрограмма «Дорожное хозяйство»</t>
  </si>
  <si>
    <t>Целевые показатели результатов реализации муниципальной программы, формируемые в разрезе подпрограмм</t>
  </si>
  <si>
    <t>Целевые показатели результатов реализации муниципальной программы</t>
  </si>
  <si>
    <t>2015 год</t>
  </si>
  <si>
    <t>Значение показателя</t>
  </si>
  <si>
    <t>Ответственный исполнитель (администратор или соадминистратор)</t>
  </si>
  <si>
    <t>Наименование показателя результата реализации программы, ед. изм.</t>
  </si>
  <si>
    <t xml:space="preserve"> системы города Сургута</t>
  </si>
  <si>
    <t>Формула расчета, описание расчета</t>
  </si>
  <si>
    <t>Примечание</t>
  </si>
  <si>
    <t>Расчет показателей муниципальной программы "Развитие транспортной системы города Сургута на 2014 - 2020 годы"</t>
  </si>
  <si>
    <t>Доля остановочных пунктов, оборудованных маршрутными указателями, от общего количества остановочных пунктов, %</t>
  </si>
  <si>
    <t>Показатель рассчитан прямым счетом, исходя из объема бюджетных ассигнований</t>
  </si>
  <si>
    <t>Приложение 1                                                                  к долгосрочной целевой программе "Строительство, реконструкция, капитальный ремонт и ремонт дорожно-уличной сети в городе Сургуте на период с 2011 по 2015 годы"</t>
  </si>
  <si>
    <t>№ п/п</t>
  </si>
  <si>
    <t xml:space="preserve">Наименование </t>
  </si>
  <si>
    <t>Источники финансирования</t>
  </si>
  <si>
    <t>Объем финансирования (всего, руб.)</t>
  </si>
  <si>
    <t>В том числе по годам:</t>
  </si>
  <si>
    <t>Наименование показателя, ед.измер.</t>
  </si>
  <si>
    <t>2014 год</t>
  </si>
  <si>
    <t>2015  год</t>
  </si>
  <si>
    <t>2016 год</t>
  </si>
  <si>
    <t>2017 год</t>
  </si>
  <si>
    <t>2018 год</t>
  </si>
  <si>
    <t>2019 год</t>
  </si>
  <si>
    <t>2020 год</t>
  </si>
  <si>
    <t>ДАиГ</t>
  </si>
  <si>
    <t>ДГХ</t>
  </si>
  <si>
    <t>ДИиЗО</t>
  </si>
  <si>
    <t>Подпрограмма "Дорожное хозяйство"</t>
  </si>
  <si>
    <t>Цель подпрограммы: Развитие улично-дорожной сети в соответствии с генеральным планом развития города, отвечающей потребностям города в транспортном обслуживании для устойчивого социально-экономического развития города</t>
  </si>
  <si>
    <t>Выполнение проектно-изыскательских работ на объекты строительства: автомобильные дороги, улицы, транспортные сооружения, проект</t>
  </si>
  <si>
    <t>Протяженность введенных в эксплуатацию внутриквартальных проездов, м</t>
  </si>
  <si>
    <t xml:space="preserve">Задача 1.
Выполнение проектно-изыскательских работ на объекты строительства: автомобильные дороги, улицы, транспортные сооружения, линии уличного освещения, внутриквартальные проезды
</t>
  </si>
  <si>
    <t>Всего, в том числе:</t>
  </si>
  <si>
    <t>- за счет средств местного бюджета</t>
  </si>
  <si>
    <t>х</t>
  </si>
  <si>
    <t>Задача 2.
Выкуп и снос объектов недвижимости для строительства автомобильных дорог</t>
  </si>
  <si>
    <t>Мероприятие 2.1.                                                                                                             Выкуп объектов недвижимости для муниципальных нужд (компенсация) для последующего сноса</t>
  </si>
  <si>
    <t>Выкуп объектов недвижимости для муниципальных нужд (компенсация) для последующего сноса, объект</t>
  </si>
  <si>
    <t>Задача 3.
Строительство автомобильных дорог и улиц</t>
  </si>
  <si>
    <t>Протяженность введенных в эксплуатацию автомобильных дорог и улиц, км</t>
  </si>
  <si>
    <t>- за счет межбюджетных трансфертов из окружного бюджета</t>
  </si>
  <si>
    <t>Задача 8. 
Капитальный ремонт линий уличного освещения</t>
  </si>
  <si>
    <t>Задача 7. 
Капитальный ремонт и ремонт автомобильных дорог</t>
  </si>
  <si>
    <t>Протяженность линий уличного освещения, в отношении которых выполнен капитальный ремонт, км</t>
  </si>
  <si>
    <t>Общий объем ассигнований на реализацию программы – всего, в том числе:</t>
  </si>
  <si>
    <t>Задача 9. 
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</t>
  </si>
  <si>
    <t>Цель подпрограммы:  Развитие устойчиво функционирующей, привлекательной и доступной для всех слоёв населения системы городского пассажирского транспорта</t>
  </si>
  <si>
    <t>Мероприятие 7.2. Капитальный ремонт автомобильных дорог</t>
  </si>
  <si>
    <t>Протяженность автомобильных дорог, в отношении которых выполнен капитальный ремонт, км</t>
  </si>
  <si>
    <t>Конечный результат реализации муниципальной программы</t>
  </si>
  <si>
    <t>Ответственный 
( администратор или соадминистратор)</t>
  </si>
  <si>
    <t>Значение показателя, в том числе:</t>
  </si>
  <si>
    <t xml:space="preserve"> </t>
  </si>
  <si>
    <t>Комплексная цель программы: Развитие транспортной системы города</t>
  </si>
  <si>
    <t>Целевые показатели результатов реализации муниципальной подпрограммы</t>
  </si>
  <si>
    <t>Программные мероприятия, объем ассигнований на реализацию программы и показатели результатов реализации муниципальной программы "Развитие транспортной системы города Сургута на 2014-2020 годы"</t>
  </si>
  <si>
    <t>-</t>
  </si>
  <si>
    <t xml:space="preserve"> - </t>
  </si>
  <si>
    <t>Цель подпрограммы:  Развитите улично-дорожной сети в соответствии с генеральным планом развития города, отвечающей потребностям города в транспортном обслуживании для устойчивого социально - экономического развития города</t>
  </si>
  <si>
    <t>Соблюдение требований стандарта в полном объеме</t>
  </si>
  <si>
    <t>Подпрограмма «Автомобильный транспорт»</t>
  </si>
  <si>
    <t>Цель подпрограммы:  Развитите устойчиво функционирующей, привлекательной и доступной для всех слоев населения системы городского пассажирского транспорта</t>
  </si>
  <si>
    <t>Обследование пассажиропотока для повышения эффективности использования подвижного состава, ед</t>
  </si>
  <si>
    <t>Мероприятие 1.1. Выполнение проектно-изыскательских работ на объекты строительства: автомобильные дороги, улицы, транспортные сооружения, в том числе:</t>
  </si>
  <si>
    <t>Количество выполненных проектно-изыскательских работ, проект</t>
  </si>
  <si>
    <t>Мероприятие 3.1.
 Строительство автомобильных дорог общего пользования местного значения, в том числе:</t>
  </si>
  <si>
    <t>1.1.</t>
  </si>
  <si>
    <t>1.1.1.</t>
  </si>
  <si>
    <t>1.1.2.</t>
  </si>
  <si>
    <t>1.1.3.</t>
  </si>
  <si>
    <t>1.1.4.</t>
  </si>
  <si>
    <t>2.1.</t>
  </si>
  <si>
    <t>3.1.</t>
  </si>
  <si>
    <t>3.1.2.</t>
  </si>
  <si>
    <t>Мероприятие 5.1: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работ по строительству внутриквартальных проездов, в том числе:</t>
  </si>
  <si>
    <t>5.1.</t>
  </si>
  <si>
    <t>5.1.2.</t>
  </si>
  <si>
    <t>7.1.</t>
  </si>
  <si>
    <t>7.2.</t>
  </si>
  <si>
    <t>8.1.</t>
  </si>
  <si>
    <t>9.1.</t>
  </si>
  <si>
    <t>10.1.</t>
  </si>
  <si>
    <t>10.2.</t>
  </si>
  <si>
    <t>Мероприятие 10.2. Обследование пассажиропотока на городских пассажирских регулярных перевозках</t>
  </si>
  <si>
    <t>11.1.</t>
  </si>
  <si>
    <t>12.1.</t>
  </si>
  <si>
    <t>Итого по Задаче 7.</t>
  </si>
  <si>
    <t>Итого по Задаче 8.</t>
  </si>
  <si>
    <t>Итого по Задаче 11</t>
  </si>
  <si>
    <t>Итого по Задаче 12</t>
  </si>
  <si>
    <t>Мероприятие 12.1. Приобретение транспортных средств категории М3</t>
  </si>
  <si>
    <t>Мероприятие 1.1.1.                                                                                                                                                        
Объездная автомобильная дорога к дачным кооперативам "Черемушки", "Север-1", "Север-2" в обход гидротехнических сооружений ГРЭС-1 и ГРЭС-2</t>
  </si>
  <si>
    <t>Мероприятие 1.1.2.                                                                                                                                                        
 Улица Киртбая от ул.1"З" до ул.3"З"</t>
  </si>
  <si>
    <t>Мероприятие 1.1.3.
Улица 5"З" от Нефтеюганского шоссе до ул.39"З"</t>
  </si>
  <si>
    <t>Мероприятие 1.1.4.                                                                                                             
 Автомобильная дорога к новому кладбищу</t>
  </si>
  <si>
    <t>Итого по Задаче 1</t>
  </si>
  <si>
    <t>Итого по Задаче 2.</t>
  </si>
  <si>
    <t>Итого по Задаче 3.</t>
  </si>
  <si>
    <t>Итого по Задаче 5.</t>
  </si>
  <si>
    <t xml:space="preserve">Задача 5. 
Строительство внутриквартальных проездов         
  </t>
  </si>
  <si>
    <t xml:space="preserve">Мероприятие 8.1. Капитальный ремонт линий уличного освещения </t>
  </si>
  <si>
    <t>Площадь автомобильных дорог, искусственных сооружений,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тыс.кв.м.</t>
  </si>
  <si>
    <t>Количество проведенных государственных экспертиз проектно-сметной документации, ед</t>
  </si>
  <si>
    <t>Процент готовности объекта,%</t>
  </si>
  <si>
    <t>Количество проведенных работ по корректировке проектной документации, ед</t>
  </si>
  <si>
    <t>3.1.6.</t>
  </si>
  <si>
    <t>3.1.3.</t>
  </si>
  <si>
    <t>3.1.4.</t>
  </si>
  <si>
    <t>3.1.5.</t>
  </si>
  <si>
    <t>Подмероприятие 3.1.1.   
Объездная автомобильная дорога к дачным кооперативам "Черемушки", "Север-1", "Север-2" в обход гидротехнических сооружений ГРЭС-1 и ГРЭС-2</t>
  </si>
  <si>
    <t>Подмероприятие 3.1.2.   
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 49 "Черемушки". ПК 0+00-ПК54+08,16)</t>
  </si>
  <si>
    <t>Подмероприятие 3.1.3.   
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 54+08,16-ПК70+66,38 (конец трассы))</t>
  </si>
  <si>
    <t>Подмероприятие 3.1.4.   
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 и ПСОК "Многодетная семья")</t>
  </si>
  <si>
    <t>Подмероприятие 3.1.5.   
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"Север-1" и СОТ "Север-2")</t>
  </si>
  <si>
    <t>Подмероприятие 3.1.6.   
Улица Маяковского на участке от ул.30 лет Победы до ул.Университетская в г. Сургуте</t>
  </si>
  <si>
    <t>5.1.3.</t>
  </si>
  <si>
    <t xml:space="preserve">Подмероприятие 5.1.1.                                                                                                                                                                                                                                                                                            Внутриквартальные проезды для обеспечения подъезда к общеобразовательным учреждениям в микрорайоне 24 в г.Сургуте                         </t>
  </si>
  <si>
    <t xml:space="preserve">Подмероприятие 5.1.2.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 Сургута. 2 пусковой комплекс         </t>
  </si>
  <si>
    <t xml:space="preserve">Подмероприятие 5.1.3.                                                                                                                                                                                                                                                                                           Проезд в мкр. 20 "А" г. Сургута       </t>
  </si>
  <si>
    <t>7.1.1.</t>
  </si>
  <si>
    <t>7.1.1.1.</t>
  </si>
  <si>
    <t>Подмероприятие 7.1.1.1. Капитальный ремонт улицы Грибоедова (на участке от улицы Крылова до улицы Привокзальная"</t>
  </si>
  <si>
    <t>7.1.1.2.</t>
  </si>
  <si>
    <t>Мероприятие 7.1.Капитальный ремонт и ремонт автомобильных дорог.</t>
  </si>
  <si>
    <t>Подмероприятие 7.1.1.2. Ремонт проспекта Комсомольский (на участке от ул. Геологической до ул. Федорова)</t>
  </si>
  <si>
    <t>7.1.1.3.</t>
  </si>
  <si>
    <t>Подмероприятие 7.1.1.3. Ремонт "Проезд от улицы Пушкина, 17 и до улицы Пушкина, 18"</t>
  </si>
  <si>
    <t>7.1.1.4.</t>
  </si>
  <si>
    <t>Подмероприятие 7.1.1.4. Ремонт "Проезд между ж.д. 37/1 и 37/2 от улицы 30 лет Победы и до улицы Быстринской, 18/4"</t>
  </si>
  <si>
    <t>7.1.1.5.</t>
  </si>
  <si>
    <t>Нераспределенные ассигнования</t>
  </si>
  <si>
    <t>Подмероприятие 7.1.1. Капитальный ремонт и ремонт автомобильных дорог в рамках Соглашения от 30.04.2015 № 21 о предоставлении в 2015 году субсидии их бюджета Ханты - Мансийского автономного округа - Югры на софинансирование расходных обязательств по капитальному ремонту и ремонту автомобильных дорог общего пользования местного значения, в том числе:</t>
  </si>
  <si>
    <r>
      <t>Приложение 1
к постановлению 
Администрации города
от</t>
    </r>
    <r>
      <rPr>
        <u/>
        <sz val="12"/>
        <rFont val="Times New Roman"/>
        <family val="1"/>
        <charset val="204"/>
      </rPr>
      <t xml:space="preserve">                                 </t>
    </r>
    <r>
      <rPr>
        <sz val="12"/>
        <rFont val="Times New Roman"/>
        <family val="1"/>
        <charset val="204"/>
      </rPr>
      <t xml:space="preserve">№
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</si>
</sst>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"/>
    <numFmt numFmtId="167" formatCode="#,##0.000"/>
  </numFmts>
  <fonts count="28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4" fontId="15" fillId="15" borderId="10" applyProtection="0">
      <alignment horizontal="center" vertical="center"/>
    </xf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79">
    <xf numFmtId="0" fontId="0" fillId="0" borderId="0" xfId="0"/>
    <xf numFmtId="0" fontId="0" fillId="15" borderId="0" xfId="0" applyFill="1"/>
    <xf numFmtId="0" fontId="18" fillId="15" borderId="0" xfId="0" applyFont="1" applyFill="1"/>
    <xf numFmtId="0" fontId="15" fillId="15" borderId="0" xfId="0" applyFont="1" applyFill="1"/>
    <xf numFmtId="0" fontId="15" fillId="15" borderId="0" xfId="0" applyFont="1" applyFill="1" applyAlignment="1">
      <alignment horizontal="left" vertical="center" wrapText="1"/>
    </xf>
    <xf numFmtId="0" fontId="0" fillId="15" borderId="0" xfId="0" applyFill="1" applyAlignment="1">
      <alignment wrapText="1"/>
    </xf>
    <xf numFmtId="0" fontId="19" fillId="15" borderId="0" xfId="0" applyFont="1" applyFill="1"/>
    <xf numFmtId="0" fontId="19" fillId="15" borderId="0" xfId="0" applyFont="1" applyFill="1" applyAlignment="1">
      <alignment horizontal="left" vertical="center" wrapText="1"/>
    </xf>
    <xf numFmtId="0" fontId="19" fillId="15" borderId="0" xfId="0" applyFont="1" applyFill="1" applyAlignment="1">
      <alignment wrapText="1"/>
    </xf>
    <xf numFmtId="0" fontId="0" fillId="15" borderId="0" xfId="0" applyFill="1" applyBorder="1" applyAlignment="1">
      <alignment wrapText="1"/>
    </xf>
    <xf numFmtId="0" fontId="0" fillId="15" borderId="0" xfId="0" applyFill="1" applyBorder="1"/>
    <xf numFmtId="0" fontId="19" fillId="15" borderId="11" xfId="0" applyFont="1" applyFill="1" applyBorder="1"/>
    <xf numFmtId="0" fontId="0" fillId="15" borderId="0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20" fillId="15" borderId="0" xfId="0" applyFont="1" applyFill="1"/>
    <xf numFmtId="0" fontId="20" fillId="15" borderId="0" xfId="0" applyFont="1" applyFill="1" applyBorder="1"/>
    <xf numFmtId="0" fontId="0" fillId="15" borderId="0" xfId="0" applyFont="1" applyFill="1"/>
    <xf numFmtId="0" fontId="0" fillId="15" borderId="0" xfId="0" applyFont="1" applyFill="1" applyBorder="1"/>
    <xf numFmtId="164" fontId="19" fillId="15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Alignment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0" fontId="22" fillId="0" borderId="0" xfId="0" applyFont="1"/>
    <xf numFmtId="0" fontId="24" fillId="0" borderId="0" xfId="0" applyFont="1" applyAlignment="1">
      <alignment vertical="center" wrapText="1"/>
    </xf>
    <xf numFmtId="0" fontId="0" fillId="16" borderId="0" xfId="0" applyFill="1"/>
    <xf numFmtId="0" fontId="0" fillId="16" borderId="0" xfId="0" applyFill="1" applyBorder="1"/>
    <xf numFmtId="0" fontId="0" fillId="16" borderId="0" xfId="0" applyFont="1" applyFill="1"/>
    <xf numFmtId="0" fontId="0" fillId="16" borderId="0" xfId="0" applyFont="1" applyFill="1" applyBorder="1"/>
    <xf numFmtId="0" fontId="0" fillId="17" borderId="0" xfId="0" applyFill="1" applyBorder="1"/>
    <xf numFmtId="3" fontId="19" fillId="0" borderId="10" xfId="0" applyNumberFormat="1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7" xfId="0" applyFont="1" applyFill="1" applyBorder="1"/>
    <xf numFmtId="164" fontId="19" fillId="0" borderId="19" xfId="0" applyNumberFormat="1" applyFont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center" vertical="center"/>
    </xf>
    <xf numFmtId="1" fontId="19" fillId="15" borderId="0" xfId="0" applyNumberFormat="1" applyFont="1" applyFill="1" applyBorder="1" applyAlignment="1">
      <alignment horizontal="center" vertical="center"/>
    </xf>
    <xf numFmtId="49" fontId="19" fillId="15" borderId="0" xfId="0" applyNumberFormat="1" applyFont="1" applyFill="1" applyBorder="1" applyAlignment="1">
      <alignment horizontal="left" vertical="center" wrapText="1"/>
    </xf>
    <xf numFmtId="3" fontId="26" fillId="15" borderId="0" xfId="0" applyNumberFormat="1" applyFont="1" applyFill="1" applyBorder="1" applyAlignment="1">
      <alignment horizontal="center" vertical="center"/>
    </xf>
    <xf numFmtId="0" fontId="19" fillId="15" borderId="0" xfId="0" applyFont="1" applyFill="1" applyBorder="1"/>
    <xf numFmtId="3" fontId="19" fillId="0" borderId="19" xfId="0" applyNumberFormat="1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 wrapText="1"/>
    </xf>
    <xf numFmtId="0" fontId="0" fillId="0" borderId="19" xfId="0" applyFont="1" applyFill="1" applyBorder="1"/>
    <xf numFmtId="3" fontId="19" fillId="0" borderId="10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4" fontId="19" fillId="0" borderId="16" xfId="0" applyNumberFormat="1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/>
    </xf>
    <xf numFmtId="0" fontId="19" fillId="0" borderId="10" xfId="0" applyNumberFormat="1" applyFont="1" applyFill="1" applyBorder="1" applyAlignment="1">
      <alignment horizontal="left" vertical="center" wrapText="1"/>
    </xf>
    <xf numFmtId="1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7" xfId="0" applyNumberFormat="1" applyFont="1" applyFill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48" xfId="0" applyNumberFormat="1" applyFont="1" applyFill="1" applyBorder="1" applyAlignment="1">
      <alignment horizontal="center" vertical="center" wrapText="1"/>
    </xf>
    <xf numFmtId="164" fontId="19" fillId="0" borderId="48" xfId="0" applyNumberFormat="1" applyFont="1" applyFill="1" applyBorder="1" applyAlignment="1">
      <alignment horizontal="center" vertical="center" wrapText="1"/>
    </xf>
    <xf numFmtId="0" fontId="19" fillId="0" borderId="47" xfId="0" applyFont="1" applyFill="1" applyBorder="1"/>
    <xf numFmtId="0" fontId="0" fillId="0" borderId="29" xfId="0" applyFont="1" applyFill="1" applyBorder="1"/>
    <xf numFmtId="3" fontId="19" fillId="0" borderId="12" xfId="0" applyNumberFormat="1" applyFont="1" applyFill="1" applyBorder="1" applyAlignment="1">
      <alignment horizontal="left" vertical="center" wrapText="1"/>
    </xf>
    <xf numFmtId="3" fontId="19" fillId="0" borderId="12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/>
    <xf numFmtId="2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9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vertical="center" wrapText="1"/>
    </xf>
    <xf numFmtId="164" fontId="19" fillId="0" borderId="46" xfId="0" applyNumberFormat="1" applyFont="1" applyFill="1" applyBorder="1" applyAlignment="1">
      <alignment horizontal="center" vertical="center"/>
    </xf>
    <xf numFmtId="2" fontId="19" fillId="0" borderId="48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0" fontId="19" fillId="0" borderId="20" xfId="0" applyFont="1" applyFill="1" applyBorder="1"/>
    <xf numFmtId="1" fontId="19" fillId="0" borderId="10" xfId="0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4" fontId="19" fillId="0" borderId="13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167" fontId="19" fillId="0" borderId="10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left" vertical="center" wrapText="1"/>
    </xf>
    <xf numFmtId="3" fontId="19" fillId="0" borderId="19" xfId="0" applyNumberFormat="1" applyFont="1" applyFill="1" applyBorder="1" applyAlignment="1">
      <alignment horizontal="left" vertical="center" wrapText="1"/>
    </xf>
    <xf numFmtId="4" fontId="19" fillId="0" borderId="19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horizontal="center" vertical="center"/>
    </xf>
    <xf numFmtId="3" fontId="19" fillId="0" borderId="21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left" vertical="center" wrapText="1"/>
    </xf>
    <xf numFmtId="0" fontId="19" fillId="0" borderId="12" xfId="0" applyNumberFormat="1" applyFont="1" applyFill="1" applyBorder="1" applyAlignment="1">
      <alignment horizontal="left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1" fontId="0" fillId="0" borderId="35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justify" vertical="center" wrapText="1"/>
    </xf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vertical="center" wrapText="1"/>
    </xf>
    <xf numFmtId="49" fontId="19" fillId="0" borderId="19" xfId="0" applyNumberFormat="1" applyFont="1" applyFill="1" applyBorder="1" applyAlignment="1">
      <alignment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15" fillId="15" borderId="0" xfId="0" applyFont="1" applyFill="1" applyBorder="1" applyAlignment="1">
      <alignment horizontal="left" vertical="center" wrapText="1"/>
    </xf>
    <xf numFmtId="0" fontId="19" fillId="15" borderId="0" xfId="0" applyFont="1" applyFill="1" applyBorder="1" applyAlignment="1">
      <alignment horizontal="left" vertical="center" wrapText="1"/>
    </xf>
    <xf numFmtId="0" fontId="19" fillId="15" borderId="30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/>
    <xf numFmtId="0" fontId="0" fillId="0" borderId="41" xfId="0" applyFont="1" applyFill="1" applyBorder="1" applyAlignment="1"/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1" fontId="19" fillId="0" borderId="19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/>
    <xf numFmtId="0" fontId="19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26" xfId="0" applyFont="1" applyFill="1" applyBorder="1" applyAlignment="1"/>
    <xf numFmtId="2" fontId="19" fillId="0" borderId="16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1" fontId="19" fillId="0" borderId="19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left" vertical="center" wrapText="1"/>
    </xf>
    <xf numFmtId="49" fontId="19" fillId="0" borderId="19" xfId="0" applyNumberFormat="1" applyFont="1" applyFill="1" applyBorder="1" applyAlignment="1">
      <alignment horizontal="left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1" fontId="19" fillId="0" borderId="25" xfId="0" applyNumberFormat="1" applyFont="1" applyFill="1" applyBorder="1" applyAlignment="1">
      <alignment horizontal="center" vertical="center"/>
    </xf>
    <xf numFmtId="1" fontId="19" fillId="0" borderId="21" xfId="0" applyNumberFormat="1" applyFont="1" applyFill="1" applyBorder="1" applyAlignment="1">
      <alignment horizontal="center" vertical="center"/>
    </xf>
    <xf numFmtId="1" fontId="19" fillId="0" borderId="36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vertical="center" wrapText="1"/>
    </xf>
    <xf numFmtId="1" fontId="19" fillId="0" borderId="10" xfId="0" applyNumberFormat="1" applyFont="1" applyFill="1" applyBorder="1" applyAlignment="1">
      <alignment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vertical="center" wrapText="1"/>
    </xf>
    <xf numFmtId="1" fontId="19" fillId="0" borderId="12" xfId="0" applyNumberFormat="1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5" fontId="19" fillId="0" borderId="24" xfId="0" applyNumberFormat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3" fontId="19" fillId="0" borderId="22" xfId="0" applyNumberFormat="1" applyFont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3" fontId="19" fillId="0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Стиль 1" xfId="22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12vnu/&#1056;&#1072;&#1073;&#1086;&#1095;&#1080;&#1081;%20&#1089;&#1090;&#1086;&#1083;/&#1052;&#1055;%202014-2016/&#1052;&#1055;%202014-2016/&#1088;&#1072;&#1079;&#1074;&#1080;&#1090;&#1080;&#1077;%20&#1090;&#1088;&#1072;&#1085;&#1089;&#1087;&#1086;&#1088;&#1090;&#1085;&#1086;&#1081;%20&#1089;&#1080;&#1089;&#1090;&#1077;&#1084;&#1099;%20&#1075;&#1086;&#1088;&#1086;&#1076;&#1072;/&#1091;&#1090;&#1074;&#1077;&#1088;&#1078;&#1076;&#1077;&#1085;&#1085;&#1072;&#1103;%20&#1087;&#1088;&#1086;&#1075;&#1088;&#1072;&#1084;&#1084;&#1072;/&#1050;&#1086;&#1087;&#1080;&#1103;%20&#1055;&#1056;&#1048;&#1051;&#1054;&#1046;&#1045;&#1053;&#1048;&#1045;%201%20&#1050;%20&#1055;&#1056;&#1054;&#1043;&#1056;&#1040;&#1052;&#1052;&#10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Лист3"/>
    </sheetNames>
    <sheetDataSet>
      <sheetData sheetId="0">
        <row r="9">
          <cell r="A9" t="str">
            <v>Комплексная цель муниципальной программы: Развитие транспортной системы города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V309"/>
  <sheetViews>
    <sheetView showZeros="0" tabSelected="1" view="pageBreakPreview" topLeftCell="Q2" zoomScale="75" zoomScaleSheetLayoutView="75" workbookViewId="0">
      <selection activeCell="R3" sqref="R3:T3"/>
    </sheetView>
  </sheetViews>
  <sheetFormatPr defaultRowHeight="12.75"/>
  <cols>
    <col min="1" max="1" width="8.28515625" customWidth="1"/>
    <col min="2" max="2" width="58" customWidth="1"/>
    <col min="3" max="3" width="20.42578125" style="1" customWidth="1"/>
    <col min="4" max="4" width="17.7109375" customWidth="1"/>
    <col min="5" max="5" width="15.5703125" customWidth="1"/>
    <col min="6" max="6" width="16.28515625" customWidth="1"/>
    <col min="7" max="7" width="16" customWidth="1"/>
    <col min="8" max="11" width="0" hidden="1" customWidth="1"/>
    <col min="12" max="12" width="15.28515625" customWidth="1"/>
    <col min="13" max="13" width="15.42578125" customWidth="1"/>
    <col min="14" max="14" width="15.28515625" customWidth="1"/>
    <col min="15" max="15" width="15.85546875" customWidth="1"/>
    <col min="16" max="16" width="19.140625" customWidth="1"/>
    <col min="17" max="17" width="59.7109375" customWidth="1"/>
    <col min="18" max="18" width="10.28515625" customWidth="1"/>
    <col min="19" max="23" width="9.85546875" customWidth="1"/>
    <col min="24" max="24" width="10.140625" customWidth="1"/>
    <col min="25" max="28" width="0" hidden="1" customWidth="1"/>
    <col min="29" max="29" width="17.42578125" customWidth="1"/>
    <col min="33" max="33" width="9.140625" customWidth="1"/>
  </cols>
  <sheetData>
    <row r="1" spans="1:256" s="1" customFormat="1" ht="12.75" hidden="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87" t="s">
        <v>35</v>
      </c>
      <c r="S1" s="187"/>
      <c r="T1" s="187"/>
      <c r="U1" s="187"/>
      <c r="V1" s="187"/>
      <c r="W1" s="187"/>
      <c r="X1" s="187"/>
      <c r="Y1" s="4"/>
      <c r="Z1" s="4"/>
      <c r="AA1" s="4"/>
      <c r="AB1" s="5"/>
      <c r="AC1" s="5"/>
      <c r="AD1" s="5"/>
    </row>
    <row r="2" spans="1:256" s="10" customFormat="1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5"/>
      <c r="AD2" s="9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10" customFormat="1" ht="124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88"/>
      <c r="S3" s="188"/>
      <c r="T3" s="188"/>
      <c r="U3" s="7"/>
      <c r="V3" s="174" t="s">
        <v>157</v>
      </c>
      <c r="W3" s="174"/>
      <c r="X3" s="174"/>
      <c r="Y3" s="174"/>
      <c r="Z3" s="174"/>
      <c r="AA3" s="174"/>
      <c r="AB3" s="174"/>
      <c r="AC3" s="174"/>
      <c r="AD3" s="9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33.6" customHeight="1">
      <c r="A4" s="6"/>
      <c r="B4" s="189" t="s">
        <v>80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0"/>
      <c r="U4" s="190"/>
      <c r="V4" s="190"/>
      <c r="W4" s="190"/>
      <c r="X4" s="190"/>
      <c r="Y4" s="56"/>
      <c r="Z4" s="56"/>
      <c r="AA4" s="56"/>
      <c r="AB4" s="11"/>
      <c r="AC4" s="16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0" customFormat="1" ht="12.75" customHeight="1">
      <c r="A5" s="136" t="s">
        <v>36</v>
      </c>
      <c r="B5" s="136" t="s">
        <v>37</v>
      </c>
      <c r="C5" s="136" t="s">
        <v>38</v>
      </c>
      <c r="D5" s="136" t="s">
        <v>39</v>
      </c>
      <c r="E5" s="136" t="s">
        <v>40</v>
      </c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 t="s">
        <v>75</v>
      </c>
      <c r="Q5" s="177" t="s">
        <v>41</v>
      </c>
      <c r="R5" s="194" t="s">
        <v>76</v>
      </c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71" t="s">
        <v>74</v>
      </c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12.7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77"/>
      <c r="R6" s="196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72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91.5" customHeight="1">
      <c r="A7" s="136"/>
      <c r="B7" s="136"/>
      <c r="C7" s="136"/>
      <c r="D7" s="136"/>
      <c r="E7" s="66" t="s">
        <v>42</v>
      </c>
      <c r="F7" s="66" t="s">
        <v>43</v>
      </c>
      <c r="G7" s="66" t="s">
        <v>44</v>
      </c>
      <c r="H7" s="66" t="s">
        <v>45</v>
      </c>
      <c r="I7" s="66" t="s">
        <v>46</v>
      </c>
      <c r="J7" s="66" t="s">
        <v>47</v>
      </c>
      <c r="K7" s="66" t="s">
        <v>48</v>
      </c>
      <c r="L7" s="66" t="s">
        <v>45</v>
      </c>
      <c r="M7" s="66" t="s">
        <v>46</v>
      </c>
      <c r="N7" s="66" t="s">
        <v>47</v>
      </c>
      <c r="O7" s="66" t="s">
        <v>48</v>
      </c>
      <c r="P7" s="136"/>
      <c r="Q7" s="136"/>
      <c r="R7" s="65" t="s">
        <v>42</v>
      </c>
      <c r="S7" s="65" t="s">
        <v>43</v>
      </c>
      <c r="T7" s="65" t="s">
        <v>44</v>
      </c>
      <c r="U7" s="65" t="s">
        <v>45</v>
      </c>
      <c r="V7" s="65" t="s">
        <v>46</v>
      </c>
      <c r="W7" s="65" t="s">
        <v>47</v>
      </c>
      <c r="X7" s="65" t="s">
        <v>48</v>
      </c>
      <c r="Y7" s="65" t="s">
        <v>45</v>
      </c>
      <c r="Z7" s="65" t="s">
        <v>46</v>
      </c>
      <c r="AA7" s="65" t="s">
        <v>47</v>
      </c>
      <c r="AB7" s="35" t="s">
        <v>48</v>
      </c>
      <c r="AC7" s="173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13.5" customHeight="1">
      <c r="A8" s="66">
        <v>1</v>
      </c>
      <c r="B8" s="66">
        <v>2</v>
      </c>
      <c r="C8" s="66">
        <v>3</v>
      </c>
      <c r="D8" s="58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8</v>
      </c>
      <c r="M8" s="66">
        <v>9</v>
      </c>
      <c r="N8" s="66">
        <v>10</v>
      </c>
      <c r="O8" s="66">
        <v>11</v>
      </c>
      <c r="P8" s="66">
        <v>12</v>
      </c>
      <c r="Q8" s="66">
        <v>13</v>
      </c>
      <c r="R8" s="66">
        <v>14</v>
      </c>
      <c r="S8" s="66">
        <v>15</v>
      </c>
      <c r="T8" s="66">
        <v>16</v>
      </c>
      <c r="U8" s="66">
        <v>17</v>
      </c>
      <c r="V8" s="66">
        <v>18</v>
      </c>
      <c r="W8" s="66">
        <v>19</v>
      </c>
      <c r="X8" s="66">
        <v>20</v>
      </c>
      <c r="Y8" s="66">
        <v>17</v>
      </c>
      <c r="Z8" s="66">
        <v>18</v>
      </c>
      <c r="AA8" s="66">
        <v>19</v>
      </c>
      <c r="AB8" s="69">
        <v>20</v>
      </c>
      <c r="AC8" s="65">
        <v>21</v>
      </c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0" customFormat="1" ht="15.75">
      <c r="A9" s="177" t="s">
        <v>78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2"/>
      <c r="Z9" s="192"/>
      <c r="AA9" s="192"/>
      <c r="AB9" s="192"/>
      <c r="AC9" s="193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2" customFormat="1" ht="33.75" customHeight="1">
      <c r="A10" s="136"/>
      <c r="B10" s="137" t="s">
        <v>24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64" t="s">
        <v>49</v>
      </c>
      <c r="Q10" s="61" t="str">
        <f>Q23</f>
        <v>Протяженность введенных в эксплуатацию автомобильных дорог и улиц, км</v>
      </c>
      <c r="R10" s="70"/>
      <c r="S10" s="70"/>
      <c r="T10" s="68">
        <v>0.5</v>
      </c>
      <c r="U10" s="70"/>
      <c r="V10" s="70"/>
      <c r="W10" s="70"/>
      <c r="X10" s="70"/>
      <c r="Y10" s="71">
        <f>SUM(U10:X10)</f>
        <v>0</v>
      </c>
      <c r="Z10" s="63"/>
      <c r="AA10" s="63"/>
      <c r="AB10" s="72"/>
      <c r="AC10" s="68">
        <v>0.5</v>
      </c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12" customFormat="1" ht="33" customHeight="1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66" t="s">
        <v>49</v>
      </c>
      <c r="Q11" s="63" t="str">
        <f>Q24</f>
        <v>Протяженность введенных в эксплуатацию внутриквартальных проездов, м</v>
      </c>
      <c r="R11" s="66"/>
      <c r="S11" s="66">
        <v>1585</v>
      </c>
      <c r="T11" s="66"/>
      <c r="U11" s="66"/>
      <c r="V11" s="66"/>
      <c r="W11" s="66"/>
      <c r="X11" s="66"/>
      <c r="Y11" s="63"/>
      <c r="Z11" s="63"/>
      <c r="AA11" s="63"/>
      <c r="AB11" s="72"/>
      <c r="AC11" s="66">
        <v>1585</v>
      </c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2" customFormat="1" ht="33" customHeight="1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66" t="s">
        <v>50</v>
      </c>
      <c r="Q12" s="71" t="str">
        <f t="shared" ref="Q12:X12" si="0">Q81</f>
        <v>Площадь отремонтированных автомобильных дорог, тыс.кв.м.</v>
      </c>
      <c r="R12" s="41">
        <f t="shared" si="0"/>
        <v>291.22699999999998</v>
      </c>
      <c r="S12" s="60">
        <f t="shared" si="0"/>
        <v>85.26</v>
      </c>
      <c r="T12" s="60">
        <f t="shared" si="0"/>
        <v>119.503</v>
      </c>
      <c r="U12" s="60">
        <f t="shared" si="0"/>
        <v>145.63</v>
      </c>
      <c r="V12" s="60">
        <f t="shared" si="0"/>
        <v>364.03</v>
      </c>
      <c r="W12" s="60">
        <f t="shared" si="0"/>
        <v>364.03</v>
      </c>
      <c r="X12" s="60">
        <f t="shared" si="0"/>
        <v>385.88</v>
      </c>
      <c r="Y12" s="63"/>
      <c r="Z12" s="63"/>
      <c r="AA12" s="63"/>
      <c r="AB12" s="72"/>
      <c r="AC12" s="68">
        <f>SUM(R12:AB12)</f>
        <v>1755.56</v>
      </c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s="12" customFormat="1" ht="36.75" customHeight="1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66" t="s">
        <v>50</v>
      </c>
      <c r="Q13" s="71" t="s">
        <v>73</v>
      </c>
      <c r="R13" s="41">
        <v>2.621</v>
      </c>
      <c r="S13" s="60"/>
      <c r="T13" s="60"/>
      <c r="U13" s="60"/>
      <c r="V13" s="60"/>
      <c r="W13" s="60"/>
      <c r="X13" s="60"/>
      <c r="Y13" s="63"/>
      <c r="Z13" s="63"/>
      <c r="AA13" s="63"/>
      <c r="AB13" s="72"/>
      <c r="AC13" s="41">
        <v>2.621</v>
      </c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12" customFormat="1" ht="31.5" customHeight="1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66" t="s">
        <v>50</v>
      </c>
      <c r="Q14" s="73" t="s">
        <v>68</v>
      </c>
      <c r="R14" s="60">
        <f t="shared" ref="Q14:X15" si="1">R83</f>
        <v>3.14</v>
      </c>
      <c r="S14" s="41">
        <f t="shared" si="1"/>
        <v>7.4930000000000003</v>
      </c>
      <c r="T14" s="41">
        <f t="shared" si="1"/>
        <v>7.4930000000000003</v>
      </c>
      <c r="U14" s="41">
        <f t="shared" si="1"/>
        <v>7.4930000000000003</v>
      </c>
      <c r="V14" s="41">
        <f t="shared" si="1"/>
        <v>7.4930000000000003</v>
      </c>
      <c r="W14" s="41">
        <f t="shared" si="1"/>
        <v>7.4930000000000003</v>
      </c>
      <c r="X14" s="41">
        <f t="shared" si="1"/>
        <v>7.4930000000000003</v>
      </c>
      <c r="Y14" s="63"/>
      <c r="Z14" s="63"/>
      <c r="AA14" s="63"/>
      <c r="AB14" s="72"/>
      <c r="AC14" s="68">
        <f>SUM(R14:AB14)</f>
        <v>48.098000000000006</v>
      </c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s="12" customFormat="1" ht="80.25" customHeight="1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66" t="s">
        <v>50</v>
      </c>
      <c r="Q15" s="44" t="str">
        <f t="shared" si="1"/>
        <v>Площадь автомобильных дорог, искусственных сооружений,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тыс.кв.м.</v>
      </c>
      <c r="R15" s="60">
        <f t="shared" si="1"/>
        <v>4321.2700000000004</v>
      </c>
      <c r="S15" s="60">
        <f t="shared" si="1"/>
        <v>4342.97</v>
      </c>
      <c r="T15" s="60">
        <f t="shared" si="1"/>
        <v>4364.67</v>
      </c>
      <c r="U15" s="60">
        <f t="shared" si="1"/>
        <v>4386.37</v>
      </c>
      <c r="V15" s="60">
        <f t="shared" si="1"/>
        <v>4408.07</v>
      </c>
      <c r="W15" s="60">
        <f t="shared" si="1"/>
        <v>4429.7700000000004</v>
      </c>
      <c r="X15" s="60">
        <f t="shared" si="1"/>
        <v>4451.47</v>
      </c>
      <c r="Y15" s="63"/>
      <c r="Z15" s="63"/>
      <c r="AA15" s="63"/>
      <c r="AB15" s="72"/>
      <c r="AC15" s="70">
        <v>4451.47</v>
      </c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12" customFormat="1" ht="35.25" customHeight="1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66" t="s">
        <v>50</v>
      </c>
      <c r="Q16" s="63" t="str">
        <f>Q130</f>
        <v>Увеличение объема перевозок пассажиров городским пассажирским транспортом, %</v>
      </c>
      <c r="R16" s="66">
        <f t="shared" ref="R16:X16" si="2">R130</f>
        <v>1</v>
      </c>
      <c r="S16" s="66">
        <f t="shared" si="2"/>
        <v>1</v>
      </c>
      <c r="T16" s="66">
        <f t="shared" si="2"/>
        <v>1</v>
      </c>
      <c r="U16" s="66">
        <f t="shared" si="2"/>
        <v>1</v>
      </c>
      <c r="V16" s="66">
        <f t="shared" si="2"/>
        <v>2</v>
      </c>
      <c r="W16" s="66">
        <f t="shared" si="2"/>
        <v>2</v>
      </c>
      <c r="X16" s="66">
        <f t="shared" si="2"/>
        <v>2</v>
      </c>
      <c r="Y16" s="63"/>
      <c r="Z16" s="63"/>
      <c r="AA16" s="63"/>
      <c r="AB16" s="72"/>
      <c r="AC16" s="59">
        <f>SUM(R16:AB16)</f>
        <v>10</v>
      </c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12" customFormat="1" ht="51.7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66" t="s">
        <v>50</v>
      </c>
      <c r="Q17" s="63" t="str">
        <f t="shared" ref="Q17:X17" si="3">Q132</f>
        <v>Доля остановочных пунктов, оборудованных маршрутными указателями, от общего количества остановочных пунктов, %</v>
      </c>
      <c r="R17" s="66">
        <f t="shared" si="3"/>
        <v>100</v>
      </c>
      <c r="S17" s="66">
        <f t="shared" si="3"/>
        <v>100</v>
      </c>
      <c r="T17" s="66">
        <f t="shared" si="3"/>
        <v>100</v>
      </c>
      <c r="U17" s="66">
        <f t="shared" si="3"/>
        <v>100</v>
      </c>
      <c r="V17" s="66">
        <f t="shared" si="3"/>
        <v>100</v>
      </c>
      <c r="W17" s="66">
        <f t="shared" si="3"/>
        <v>100</v>
      </c>
      <c r="X17" s="66">
        <f t="shared" si="3"/>
        <v>100</v>
      </c>
      <c r="Y17" s="63"/>
      <c r="Z17" s="63"/>
      <c r="AA17" s="63"/>
      <c r="AB17" s="72"/>
      <c r="AC17" s="59">
        <v>100</v>
      </c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2" customFormat="1" ht="30.75" customHeight="1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66" t="s">
        <v>51</v>
      </c>
      <c r="Q18" s="63" t="str">
        <f t="shared" ref="Q18:X18" si="4">Q133</f>
        <v>Количество приобретенных маршрутных автобусов категории "М3", ед.</v>
      </c>
      <c r="R18" s="66">
        <f t="shared" si="4"/>
        <v>7</v>
      </c>
      <c r="S18" s="66" t="str">
        <f t="shared" si="4"/>
        <v xml:space="preserve"> - </v>
      </c>
      <c r="T18" s="66" t="str">
        <f t="shared" si="4"/>
        <v xml:space="preserve"> - </v>
      </c>
      <c r="U18" s="66" t="str">
        <f t="shared" si="4"/>
        <v xml:space="preserve"> - </v>
      </c>
      <c r="V18" s="66" t="str">
        <f t="shared" si="4"/>
        <v xml:space="preserve"> - </v>
      </c>
      <c r="W18" s="66" t="str">
        <f t="shared" si="4"/>
        <v xml:space="preserve"> - </v>
      </c>
      <c r="X18" s="66" t="str">
        <f t="shared" si="4"/>
        <v xml:space="preserve"> - </v>
      </c>
      <c r="Y18" s="63"/>
      <c r="Z18" s="63"/>
      <c r="AA18" s="63"/>
      <c r="AB18" s="72"/>
      <c r="AC18" s="59">
        <f>SUM(R18:AB18)</f>
        <v>7</v>
      </c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2" customFormat="1" ht="34.5" customHeight="1">
      <c r="A19" s="66"/>
      <c r="B19" s="136" t="s">
        <v>52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63"/>
      <c r="Z19" s="63"/>
      <c r="AA19" s="63"/>
      <c r="AB19" s="72"/>
      <c r="AC19" s="70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2" customFormat="1" ht="15.75" customHeight="1">
      <c r="A20" s="66"/>
      <c r="B20" s="136" t="s">
        <v>53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63"/>
      <c r="Z20" s="63"/>
      <c r="AA20" s="63"/>
      <c r="AB20" s="72"/>
      <c r="AC20" s="70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s="29" customFormat="1" ht="49.5" customHeight="1">
      <c r="A21" s="165"/>
      <c r="B21" s="137" t="s">
        <v>24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66" t="s">
        <v>49</v>
      </c>
      <c r="Q21" s="63" t="s">
        <v>54</v>
      </c>
      <c r="R21" s="74">
        <v>4</v>
      </c>
      <c r="S21" s="74" t="s">
        <v>82</v>
      </c>
      <c r="T21" s="74" t="s">
        <v>82</v>
      </c>
      <c r="U21" s="74" t="s">
        <v>82</v>
      </c>
      <c r="V21" s="74" t="s">
        <v>82</v>
      </c>
      <c r="W21" s="74" t="s">
        <v>82</v>
      </c>
      <c r="X21" s="74" t="s">
        <v>82</v>
      </c>
      <c r="Y21" s="74">
        <f>SUM(Y26:Y42)</f>
        <v>0</v>
      </c>
      <c r="Z21" s="74">
        <f>SUM(Z26:Z42)</f>
        <v>0</v>
      </c>
      <c r="AA21" s="74">
        <f>SUM(AA26:AA42)</f>
        <v>0</v>
      </c>
      <c r="AB21" s="75">
        <f>SUM(AB26:AB42)</f>
        <v>0</v>
      </c>
      <c r="AC21" s="59">
        <f>SUM(R21:AB21)</f>
        <v>4</v>
      </c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s="10" customFormat="1" ht="36" customHeight="1">
      <c r="A22" s="165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66" t="s">
        <v>49</v>
      </c>
      <c r="Q22" s="63" t="s">
        <v>62</v>
      </c>
      <c r="R22" s="74">
        <v>1</v>
      </c>
      <c r="S22" s="74" t="s">
        <v>82</v>
      </c>
      <c r="T22" s="74" t="s">
        <v>82</v>
      </c>
      <c r="U22" s="66" t="s">
        <v>82</v>
      </c>
      <c r="V22" s="66" t="s">
        <v>82</v>
      </c>
      <c r="W22" s="66" t="s">
        <v>82</v>
      </c>
      <c r="X22" s="66" t="s">
        <v>82</v>
      </c>
      <c r="Y22" s="74"/>
      <c r="Z22" s="74"/>
      <c r="AA22" s="74"/>
      <c r="AB22" s="37"/>
      <c r="AC22" s="59">
        <f>SUM(R22:AB22)</f>
        <v>1</v>
      </c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10" customFormat="1" ht="31.5">
      <c r="A23" s="165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66" t="s">
        <v>49</v>
      </c>
      <c r="Q23" s="63" t="str">
        <f>Q44</f>
        <v>Протяженность введенных в эксплуатацию автомобильных дорог и улиц, км</v>
      </c>
      <c r="R23" s="60" t="s">
        <v>82</v>
      </c>
      <c r="S23" s="60" t="s">
        <v>82</v>
      </c>
      <c r="T23" s="41">
        <v>0.5</v>
      </c>
      <c r="U23" s="60" t="s">
        <v>82</v>
      </c>
      <c r="V23" s="60" t="s">
        <v>82</v>
      </c>
      <c r="W23" s="60" t="s">
        <v>82</v>
      </c>
      <c r="X23" s="60" t="s">
        <v>82</v>
      </c>
      <c r="Y23" s="60" t="e">
        <f>Y48+#REF!+#REF!+#REF!+#REF!</f>
        <v>#REF!</v>
      </c>
      <c r="Z23" s="60" t="e">
        <f>Z48+#REF!+#REF!+#REF!+#REF!</f>
        <v>#REF!</v>
      </c>
      <c r="AA23" s="60" t="e">
        <f>AA48+#REF!+#REF!+#REF!+#REF!</f>
        <v>#REF!</v>
      </c>
      <c r="AB23" s="76" t="e">
        <f>AB48+#REF!+#REF!+#REF!+#REF!</f>
        <v>#REF!</v>
      </c>
      <c r="AC23" s="68">
        <v>0.5</v>
      </c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10" customFormat="1" ht="33.75" customHeight="1">
      <c r="A24" s="165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66" t="s">
        <v>49</v>
      </c>
      <c r="Q24" s="63" t="s">
        <v>55</v>
      </c>
      <c r="R24" s="46" t="s">
        <v>82</v>
      </c>
      <c r="S24" s="46">
        <v>1585</v>
      </c>
      <c r="T24" s="46" t="s">
        <v>82</v>
      </c>
      <c r="U24" s="46" t="s">
        <v>82</v>
      </c>
      <c r="V24" s="46" t="s">
        <v>82</v>
      </c>
      <c r="W24" s="46" t="s">
        <v>82</v>
      </c>
      <c r="X24" s="46" t="s">
        <v>82</v>
      </c>
      <c r="Y24" s="46" t="e">
        <f>SUM(Y70:Y75)</f>
        <v>#REF!</v>
      </c>
      <c r="Z24" s="46" t="e">
        <f>SUM(Z70:Z75)</f>
        <v>#REF!</v>
      </c>
      <c r="AA24" s="46" t="e">
        <f>SUM(AA70:AA75)</f>
        <v>#REF!</v>
      </c>
      <c r="AB24" s="77" t="e">
        <f>SUM(AB70:AB75)</f>
        <v>#REF!</v>
      </c>
      <c r="AC24" s="59">
        <v>1585</v>
      </c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0" customFormat="1" ht="48.75" customHeight="1">
      <c r="A25" s="66"/>
      <c r="B25" s="136" t="s">
        <v>56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41"/>
      <c r="Z25" s="41"/>
      <c r="AA25" s="41"/>
      <c r="AB25" s="37"/>
      <c r="AC25" s="57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0" customFormat="1" ht="31.5" customHeight="1">
      <c r="A26" s="175" t="s">
        <v>91</v>
      </c>
      <c r="B26" s="141" t="s">
        <v>88</v>
      </c>
      <c r="C26" s="42" t="s">
        <v>57</v>
      </c>
      <c r="D26" s="58">
        <f>E26+F26</f>
        <v>17684945</v>
      </c>
      <c r="E26" s="58">
        <v>17489077</v>
      </c>
      <c r="F26" s="58">
        <v>195868</v>
      </c>
      <c r="G26" s="58"/>
      <c r="H26" s="58"/>
      <c r="I26" s="58"/>
      <c r="J26" s="58"/>
      <c r="K26" s="58"/>
      <c r="L26" s="58"/>
      <c r="M26" s="58"/>
      <c r="N26" s="58">
        <f t="shared" ref="N26:O26" si="5">N27</f>
        <v>0</v>
      </c>
      <c r="O26" s="58">
        <f t="shared" si="5"/>
        <v>0</v>
      </c>
      <c r="P26" s="151" t="s">
        <v>49</v>
      </c>
      <c r="Q26" s="129" t="s">
        <v>89</v>
      </c>
      <c r="R26" s="58">
        <v>4</v>
      </c>
      <c r="S26" s="129">
        <f>-T28</f>
        <v>0</v>
      </c>
      <c r="T26" s="129"/>
      <c r="U26" s="129"/>
      <c r="V26" s="129"/>
      <c r="W26" s="129"/>
      <c r="X26" s="129"/>
      <c r="Y26" s="129"/>
      <c r="Z26" s="129"/>
      <c r="AA26" s="129"/>
      <c r="AB26" s="129"/>
      <c r="AC26" s="58">
        <f>R26+S26+T26+U26+V26+W26+X26</f>
        <v>4</v>
      </c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0" customFormat="1" ht="30.75" customHeight="1">
      <c r="A27" s="175"/>
      <c r="B27" s="143"/>
      <c r="C27" s="44" t="s">
        <v>58</v>
      </c>
      <c r="D27" s="58">
        <f>E27+F27</f>
        <v>17684945</v>
      </c>
      <c r="E27" s="58">
        <v>17489077</v>
      </c>
      <c r="F27" s="58">
        <v>195868</v>
      </c>
      <c r="G27" s="58"/>
      <c r="H27" s="58"/>
      <c r="I27" s="58"/>
      <c r="J27" s="58"/>
      <c r="K27" s="58"/>
      <c r="L27" s="58"/>
      <c r="M27" s="58"/>
      <c r="N27" s="58"/>
      <c r="O27" s="58"/>
      <c r="P27" s="165"/>
      <c r="Q27" s="130" t="str">
        <f>$Q$31</f>
        <v>Количество проведенных государственных экспертиз проектно-сметной документации, ед</v>
      </c>
      <c r="R27" s="130"/>
      <c r="S27" s="58">
        <v>2</v>
      </c>
      <c r="T27" s="130"/>
      <c r="U27" s="130"/>
      <c r="V27" s="130"/>
      <c r="W27" s="130"/>
      <c r="X27" s="130"/>
      <c r="Y27" s="130"/>
      <c r="Z27" s="130"/>
      <c r="AA27" s="130"/>
      <c r="AB27" s="130"/>
      <c r="AC27" s="58">
        <v>2</v>
      </c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10" customFormat="1" ht="15.75" customHeight="1">
      <c r="A28" s="175" t="s">
        <v>92</v>
      </c>
      <c r="B28" s="137" t="s">
        <v>116</v>
      </c>
      <c r="C28" s="42" t="s">
        <v>57</v>
      </c>
      <c r="D28" s="33">
        <f>E28+F28+G28+L28+M28+N28+O28</f>
        <v>4612887</v>
      </c>
      <c r="E28" s="33">
        <f t="shared" ref="E28:O28" si="6">E29</f>
        <v>4612887</v>
      </c>
      <c r="F28" s="43">
        <f t="shared" si="6"/>
        <v>0</v>
      </c>
      <c r="G28" s="43">
        <f t="shared" si="6"/>
        <v>0</v>
      </c>
      <c r="H28" s="43">
        <f t="shared" si="6"/>
        <v>0</v>
      </c>
      <c r="I28" s="43">
        <f t="shared" si="6"/>
        <v>0</v>
      </c>
      <c r="J28" s="43">
        <f t="shared" si="6"/>
        <v>0</v>
      </c>
      <c r="K28" s="43">
        <f t="shared" si="6"/>
        <v>0</v>
      </c>
      <c r="L28" s="43">
        <f t="shared" si="6"/>
        <v>0</v>
      </c>
      <c r="M28" s="43">
        <f t="shared" si="6"/>
        <v>0</v>
      </c>
      <c r="N28" s="43">
        <f t="shared" si="6"/>
        <v>0</v>
      </c>
      <c r="O28" s="43">
        <f t="shared" si="6"/>
        <v>0</v>
      </c>
      <c r="P28" s="151" t="s">
        <v>49</v>
      </c>
      <c r="Q28" s="141" t="s">
        <v>89</v>
      </c>
      <c r="R28" s="153">
        <v>1</v>
      </c>
      <c r="S28" s="153"/>
      <c r="T28" s="153"/>
      <c r="U28" s="153"/>
      <c r="V28" s="153"/>
      <c r="W28" s="153"/>
      <c r="X28" s="153"/>
      <c r="Y28" s="41"/>
      <c r="Z28" s="41"/>
      <c r="AA28" s="41"/>
      <c r="AB28" s="37"/>
      <c r="AC28" s="153">
        <v>1</v>
      </c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0" customFormat="1" ht="53.25" customHeight="1">
      <c r="A29" s="175"/>
      <c r="B29" s="137"/>
      <c r="C29" s="44" t="s">
        <v>58</v>
      </c>
      <c r="D29" s="33">
        <f>E29+F29+G29+L29+M29+N29+O29</f>
        <v>4612887</v>
      </c>
      <c r="E29" s="33">
        <v>4612887</v>
      </c>
      <c r="F29" s="43"/>
      <c r="G29" s="43"/>
      <c r="H29" s="45"/>
      <c r="I29" s="45"/>
      <c r="J29" s="45"/>
      <c r="K29" s="45"/>
      <c r="L29" s="45"/>
      <c r="M29" s="45"/>
      <c r="N29" s="45"/>
      <c r="O29" s="45"/>
      <c r="P29" s="165"/>
      <c r="Q29" s="143"/>
      <c r="R29" s="176"/>
      <c r="S29" s="176"/>
      <c r="T29" s="176"/>
      <c r="U29" s="176"/>
      <c r="V29" s="176"/>
      <c r="W29" s="176"/>
      <c r="X29" s="176"/>
      <c r="Y29" s="41"/>
      <c r="Z29" s="41"/>
      <c r="AA29" s="41"/>
      <c r="AB29" s="37"/>
      <c r="AC29" s="176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0" customFormat="1" ht="33.75" customHeight="1">
      <c r="A30" s="175" t="s">
        <v>93</v>
      </c>
      <c r="B30" s="137" t="s">
        <v>117</v>
      </c>
      <c r="C30" s="42" t="s">
        <v>57</v>
      </c>
      <c r="D30" s="33">
        <f>E30+F30+G30+L30+M30+N30+O30</f>
        <v>5723883</v>
      </c>
      <c r="E30" s="33">
        <f>E31</f>
        <v>5620949</v>
      </c>
      <c r="F30" s="33">
        <v>102934</v>
      </c>
      <c r="G30" s="43">
        <f t="shared" ref="G30:O30" si="7">G31</f>
        <v>0</v>
      </c>
      <c r="H30" s="43">
        <f t="shared" si="7"/>
        <v>0</v>
      </c>
      <c r="I30" s="43">
        <f t="shared" si="7"/>
        <v>0</v>
      </c>
      <c r="J30" s="43">
        <f t="shared" si="7"/>
        <v>0</v>
      </c>
      <c r="K30" s="43">
        <f t="shared" si="7"/>
        <v>0</v>
      </c>
      <c r="L30" s="43">
        <f t="shared" si="7"/>
        <v>0</v>
      </c>
      <c r="M30" s="43">
        <f t="shared" si="7"/>
        <v>0</v>
      </c>
      <c r="N30" s="43">
        <f t="shared" si="7"/>
        <v>0</v>
      </c>
      <c r="O30" s="43">
        <f t="shared" si="7"/>
        <v>0</v>
      </c>
      <c r="P30" s="151" t="s">
        <v>49</v>
      </c>
      <c r="Q30" s="129" t="s">
        <v>89</v>
      </c>
      <c r="R30" s="58">
        <v>1</v>
      </c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58">
        <v>1</v>
      </c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0" customFormat="1" ht="31.5">
      <c r="A31" s="175"/>
      <c r="B31" s="137"/>
      <c r="C31" s="44" t="s">
        <v>58</v>
      </c>
      <c r="D31" s="33">
        <f t="shared" ref="D31:D35" si="8">E31+F31+G31+L31+M31+N31+O31</f>
        <v>5723883</v>
      </c>
      <c r="E31" s="33">
        <v>5620949</v>
      </c>
      <c r="F31" s="33">
        <v>102934</v>
      </c>
      <c r="G31" s="43"/>
      <c r="H31" s="45"/>
      <c r="I31" s="45"/>
      <c r="J31" s="45"/>
      <c r="K31" s="45"/>
      <c r="L31" s="45"/>
      <c r="M31" s="45"/>
      <c r="N31" s="45"/>
      <c r="O31" s="45"/>
      <c r="P31" s="165"/>
      <c r="Q31" s="130" t="s">
        <v>127</v>
      </c>
      <c r="R31" s="130"/>
      <c r="S31" s="58">
        <v>1</v>
      </c>
      <c r="T31" s="130"/>
      <c r="U31" s="130"/>
      <c r="V31" s="130"/>
      <c r="W31" s="130"/>
      <c r="X31" s="130"/>
      <c r="Y31" s="130"/>
      <c r="Z31" s="130"/>
      <c r="AA31" s="130"/>
      <c r="AB31" s="130"/>
      <c r="AC31" s="58">
        <v>1</v>
      </c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0" customFormat="1" ht="27.75" customHeight="1">
      <c r="A32" s="175" t="s">
        <v>94</v>
      </c>
      <c r="B32" s="137" t="s">
        <v>118</v>
      </c>
      <c r="C32" s="42" t="s">
        <v>57</v>
      </c>
      <c r="D32" s="33">
        <f t="shared" si="8"/>
        <v>3217550</v>
      </c>
      <c r="E32" s="33">
        <f t="shared" ref="E32:O32" si="9">E33</f>
        <v>3124616</v>
      </c>
      <c r="F32" s="33">
        <v>92934</v>
      </c>
      <c r="G32" s="43">
        <f t="shared" si="9"/>
        <v>0</v>
      </c>
      <c r="H32" s="43">
        <f t="shared" si="9"/>
        <v>0</v>
      </c>
      <c r="I32" s="43">
        <f t="shared" si="9"/>
        <v>0</v>
      </c>
      <c r="J32" s="43">
        <f t="shared" si="9"/>
        <v>0</v>
      </c>
      <c r="K32" s="43">
        <f t="shared" si="9"/>
        <v>0</v>
      </c>
      <c r="L32" s="43">
        <f t="shared" si="9"/>
        <v>0</v>
      </c>
      <c r="M32" s="43">
        <f t="shared" si="9"/>
        <v>0</v>
      </c>
      <c r="N32" s="43">
        <f t="shared" si="9"/>
        <v>0</v>
      </c>
      <c r="O32" s="43">
        <f t="shared" si="9"/>
        <v>0</v>
      </c>
      <c r="P32" s="151" t="s">
        <v>49</v>
      </c>
      <c r="Q32" s="129" t="s">
        <v>89</v>
      </c>
      <c r="R32" s="58">
        <v>1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58">
        <v>1</v>
      </c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0" customFormat="1" ht="31.5">
      <c r="A33" s="138"/>
      <c r="B33" s="137"/>
      <c r="C33" s="44" t="s">
        <v>58</v>
      </c>
      <c r="D33" s="33">
        <f t="shared" si="8"/>
        <v>3217550</v>
      </c>
      <c r="E33" s="33">
        <v>3124616</v>
      </c>
      <c r="F33" s="33">
        <v>92934</v>
      </c>
      <c r="G33" s="43"/>
      <c r="H33" s="45"/>
      <c r="I33" s="45"/>
      <c r="J33" s="45"/>
      <c r="K33" s="45"/>
      <c r="L33" s="45"/>
      <c r="M33" s="45"/>
      <c r="N33" s="45"/>
      <c r="O33" s="45"/>
      <c r="P33" s="165"/>
      <c r="Q33" s="130" t="str">
        <f>$Q$31</f>
        <v>Количество проведенных государственных экспертиз проектно-сметной документации, ед</v>
      </c>
      <c r="R33" s="130"/>
      <c r="S33" s="58">
        <v>1</v>
      </c>
      <c r="T33" s="130"/>
      <c r="U33" s="130"/>
      <c r="V33" s="130"/>
      <c r="W33" s="130"/>
      <c r="X33" s="130"/>
      <c r="Y33" s="130"/>
      <c r="Z33" s="130"/>
      <c r="AA33" s="130"/>
      <c r="AB33" s="130"/>
      <c r="AC33" s="58">
        <v>1</v>
      </c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0" customFormat="1" ht="15.75" customHeight="1">
      <c r="A34" s="178" t="s">
        <v>95</v>
      </c>
      <c r="B34" s="137" t="s">
        <v>119</v>
      </c>
      <c r="C34" s="42" t="s">
        <v>57</v>
      </c>
      <c r="D34" s="33">
        <f t="shared" si="8"/>
        <v>4130625</v>
      </c>
      <c r="E34" s="33">
        <f t="shared" ref="E34:O34" si="10">E35</f>
        <v>4130625</v>
      </c>
      <c r="F34" s="43">
        <f t="shared" si="10"/>
        <v>0</v>
      </c>
      <c r="G34" s="43">
        <f t="shared" si="10"/>
        <v>0</v>
      </c>
      <c r="H34" s="43">
        <f t="shared" si="10"/>
        <v>0</v>
      </c>
      <c r="I34" s="43">
        <f t="shared" si="10"/>
        <v>0</v>
      </c>
      <c r="J34" s="43">
        <f t="shared" si="10"/>
        <v>0</v>
      </c>
      <c r="K34" s="43">
        <f t="shared" si="10"/>
        <v>0</v>
      </c>
      <c r="L34" s="43">
        <f t="shared" si="10"/>
        <v>0</v>
      </c>
      <c r="M34" s="43">
        <f t="shared" si="10"/>
        <v>0</v>
      </c>
      <c r="N34" s="43">
        <f t="shared" si="10"/>
        <v>0</v>
      </c>
      <c r="O34" s="43">
        <f t="shared" si="10"/>
        <v>0</v>
      </c>
      <c r="P34" s="151" t="s">
        <v>49</v>
      </c>
      <c r="Q34" s="141" t="s">
        <v>89</v>
      </c>
      <c r="R34" s="153">
        <v>1</v>
      </c>
      <c r="S34" s="153"/>
      <c r="T34" s="153"/>
      <c r="U34" s="153"/>
      <c r="V34" s="153"/>
      <c r="W34" s="153"/>
      <c r="X34" s="153"/>
      <c r="Y34" s="41"/>
      <c r="Z34" s="41"/>
      <c r="AA34" s="41"/>
      <c r="AB34" s="37"/>
      <c r="AC34" s="153">
        <v>1</v>
      </c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10" customFormat="1" ht="30.75" customHeight="1">
      <c r="A35" s="179"/>
      <c r="B35" s="137"/>
      <c r="C35" s="44" t="s">
        <v>58</v>
      </c>
      <c r="D35" s="33">
        <f t="shared" si="8"/>
        <v>4130625</v>
      </c>
      <c r="E35" s="33">
        <v>4130625</v>
      </c>
      <c r="F35" s="43"/>
      <c r="G35" s="43"/>
      <c r="H35" s="45"/>
      <c r="I35" s="45"/>
      <c r="J35" s="45"/>
      <c r="K35" s="45"/>
      <c r="L35" s="45"/>
      <c r="M35" s="45"/>
      <c r="N35" s="45"/>
      <c r="O35" s="45"/>
      <c r="P35" s="165"/>
      <c r="Q35" s="143"/>
      <c r="R35" s="176"/>
      <c r="S35" s="176"/>
      <c r="T35" s="176"/>
      <c r="U35" s="176"/>
      <c r="V35" s="176"/>
      <c r="W35" s="176"/>
      <c r="X35" s="176"/>
      <c r="Y35" s="41"/>
      <c r="Z35" s="41"/>
      <c r="AA35" s="41"/>
      <c r="AB35" s="37"/>
      <c r="AC35" s="176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10" customFormat="1" ht="16.5" customHeight="1">
      <c r="A36" s="175"/>
      <c r="B36" s="137" t="s">
        <v>120</v>
      </c>
      <c r="C36" s="42" t="s">
        <v>57</v>
      </c>
      <c r="D36" s="33">
        <f>D28+D30+D32+D34</f>
        <v>17684945</v>
      </c>
      <c r="E36" s="33">
        <f t="shared" ref="E36" si="11">E37</f>
        <v>17489077</v>
      </c>
      <c r="F36" s="33">
        <f>F30+F32</f>
        <v>195868</v>
      </c>
      <c r="G36" s="33"/>
      <c r="H36" s="33"/>
      <c r="I36" s="33"/>
      <c r="J36" s="33"/>
      <c r="K36" s="33"/>
      <c r="L36" s="33"/>
      <c r="M36" s="33"/>
      <c r="N36" s="33"/>
      <c r="O36" s="33"/>
      <c r="P36" s="66" t="s">
        <v>59</v>
      </c>
      <c r="Q36" s="66" t="s">
        <v>59</v>
      </c>
      <c r="R36" s="66" t="s">
        <v>59</v>
      </c>
      <c r="S36" s="66" t="s">
        <v>59</v>
      </c>
      <c r="T36" s="66" t="s">
        <v>59</v>
      </c>
      <c r="U36" s="66" t="s">
        <v>59</v>
      </c>
      <c r="V36" s="66" t="s">
        <v>59</v>
      </c>
      <c r="W36" s="66" t="s">
        <v>59</v>
      </c>
      <c r="X36" s="66" t="s">
        <v>59</v>
      </c>
      <c r="Y36" s="46"/>
      <c r="Z36" s="46"/>
      <c r="AA36" s="46"/>
      <c r="AB36" s="37"/>
      <c r="AC36" s="66" t="s">
        <v>59</v>
      </c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0" customFormat="1" ht="32.25" customHeight="1">
      <c r="A37" s="175"/>
      <c r="B37" s="137"/>
      <c r="C37" s="44" t="s">
        <v>58</v>
      </c>
      <c r="D37" s="33">
        <f>D29+D31+D33+D35</f>
        <v>17684945</v>
      </c>
      <c r="E37" s="33">
        <v>17489077</v>
      </c>
      <c r="F37" s="33">
        <f>F31+F33</f>
        <v>195868</v>
      </c>
      <c r="G37" s="33"/>
      <c r="H37" s="33"/>
      <c r="I37" s="33"/>
      <c r="J37" s="33"/>
      <c r="K37" s="33"/>
      <c r="L37" s="33"/>
      <c r="M37" s="33"/>
      <c r="N37" s="33"/>
      <c r="O37" s="33"/>
      <c r="P37" s="66" t="s">
        <v>59</v>
      </c>
      <c r="Q37" s="66" t="s">
        <v>59</v>
      </c>
      <c r="R37" s="66" t="s">
        <v>59</v>
      </c>
      <c r="S37" s="66" t="s">
        <v>59</v>
      </c>
      <c r="T37" s="66" t="s">
        <v>59</v>
      </c>
      <c r="U37" s="66" t="s">
        <v>59</v>
      </c>
      <c r="V37" s="66" t="s">
        <v>59</v>
      </c>
      <c r="W37" s="66" t="s">
        <v>59</v>
      </c>
      <c r="X37" s="66" t="s">
        <v>59</v>
      </c>
      <c r="Y37" s="46"/>
      <c r="Z37" s="46"/>
      <c r="AA37" s="46"/>
      <c r="AB37" s="37"/>
      <c r="AC37" s="66" t="s">
        <v>59</v>
      </c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0" customFormat="1" ht="31.5" customHeight="1">
      <c r="A38" s="78"/>
      <c r="B38" s="136" t="s">
        <v>60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46"/>
      <c r="Z38" s="46"/>
      <c r="AA38" s="46"/>
      <c r="AB38" s="37"/>
      <c r="AC38" s="57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0" customFormat="1" ht="31.5" customHeight="1">
      <c r="A39" s="175" t="s">
        <v>96</v>
      </c>
      <c r="B39" s="137" t="s">
        <v>61</v>
      </c>
      <c r="C39" s="42" t="s">
        <v>57</v>
      </c>
      <c r="D39" s="33">
        <f>D40</f>
        <v>3950000</v>
      </c>
      <c r="E39" s="33">
        <f t="shared" ref="E39:K39" si="12">E40</f>
        <v>3950000</v>
      </c>
      <c r="F39" s="43">
        <f t="shared" si="12"/>
        <v>0</v>
      </c>
      <c r="G39" s="43">
        <f t="shared" si="12"/>
        <v>0</v>
      </c>
      <c r="H39" s="43">
        <f t="shared" si="12"/>
        <v>0</v>
      </c>
      <c r="I39" s="43">
        <f t="shared" si="12"/>
        <v>0</v>
      </c>
      <c r="J39" s="43">
        <f t="shared" si="12"/>
        <v>0</v>
      </c>
      <c r="K39" s="43">
        <f t="shared" si="12"/>
        <v>0</v>
      </c>
      <c r="L39" s="33"/>
      <c r="M39" s="33"/>
      <c r="N39" s="33"/>
      <c r="O39" s="33"/>
      <c r="P39" s="151" t="s">
        <v>49</v>
      </c>
      <c r="Q39" s="141" t="s">
        <v>62</v>
      </c>
      <c r="R39" s="153">
        <v>1</v>
      </c>
      <c r="S39" s="153" t="s">
        <v>81</v>
      </c>
      <c r="T39" s="153" t="s">
        <v>81</v>
      </c>
      <c r="U39" s="153" t="s">
        <v>81</v>
      </c>
      <c r="V39" s="153" t="s">
        <v>82</v>
      </c>
      <c r="W39" s="153" t="s">
        <v>82</v>
      </c>
      <c r="X39" s="153" t="s">
        <v>82</v>
      </c>
      <c r="Y39" s="46"/>
      <c r="Z39" s="46"/>
      <c r="AA39" s="46"/>
      <c r="AB39" s="37"/>
      <c r="AC39" s="198">
        <v>1</v>
      </c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10" customFormat="1" ht="33.75" customHeight="1">
      <c r="A40" s="175"/>
      <c r="B40" s="137"/>
      <c r="C40" s="44" t="s">
        <v>58</v>
      </c>
      <c r="D40" s="33">
        <f>E40+F40+G40+L40+M40+N40+O40</f>
        <v>3950000</v>
      </c>
      <c r="E40" s="33">
        <v>3950000</v>
      </c>
      <c r="F40" s="43"/>
      <c r="G40" s="43"/>
      <c r="H40" s="48"/>
      <c r="I40" s="48"/>
      <c r="J40" s="48"/>
      <c r="K40" s="48"/>
      <c r="L40" s="33"/>
      <c r="M40" s="33"/>
      <c r="N40" s="33"/>
      <c r="O40" s="33"/>
      <c r="P40" s="165"/>
      <c r="Q40" s="143"/>
      <c r="R40" s="176"/>
      <c r="S40" s="176"/>
      <c r="T40" s="176"/>
      <c r="U40" s="176"/>
      <c r="V40" s="176"/>
      <c r="W40" s="176"/>
      <c r="X40" s="176"/>
      <c r="Y40" s="46"/>
      <c r="Z40" s="46"/>
      <c r="AA40" s="46"/>
      <c r="AB40" s="37"/>
      <c r="AC40" s="198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10" customFormat="1" ht="19.5" customHeight="1">
      <c r="A41" s="175"/>
      <c r="B41" s="137" t="s">
        <v>121</v>
      </c>
      <c r="C41" s="42" t="s">
        <v>57</v>
      </c>
      <c r="D41" s="33">
        <f>D42</f>
        <v>3950000</v>
      </c>
      <c r="E41" s="33">
        <f t="shared" ref="E41:L41" si="13">E42</f>
        <v>3950000</v>
      </c>
      <c r="F41" s="43">
        <f t="shared" si="13"/>
        <v>0</v>
      </c>
      <c r="G41" s="43">
        <f t="shared" si="13"/>
        <v>0</v>
      </c>
      <c r="H41" s="43">
        <f t="shared" si="13"/>
        <v>0</v>
      </c>
      <c r="I41" s="43">
        <f t="shared" si="13"/>
        <v>0</v>
      </c>
      <c r="J41" s="43">
        <f t="shared" si="13"/>
        <v>0</v>
      </c>
      <c r="K41" s="43">
        <f t="shared" si="13"/>
        <v>0</v>
      </c>
      <c r="L41" s="33">
        <f t="shared" si="13"/>
        <v>0</v>
      </c>
      <c r="M41" s="33"/>
      <c r="N41" s="33"/>
      <c r="O41" s="33"/>
      <c r="P41" s="66" t="s">
        <v>59</v>
      </c>
      <c r="Q41" s="66" t="s">
        <v>59</v>
      </c>
      <c r="R41" s="66" t="s">
        <v>59</v>
      </c>
      <c r="S41" s="66" t="s">
        <v>59</v>
      </c>
      <c r="T41" s="66" t="s">
        <v>59</v>
      </c>
      <c r="U41" s="66" t="s">
        <v>59</v>
      </c>
      <c r="V41" s="66" t="s">
        <v>59</v>
      </c>
      <c r="W41" s="66" t="s">
        <v>59</v>
      </c>
      <c r="X41" s="66" t="s">
        <v>59</v>
      </c>
      <c r="Y41" s="46"/>
      <c r="Z41" s="46"/>
      <c r="AA41" s="46"/>
      <c r="AB41" s="37"/>
      <c r="AC41" s="66" t="s">
        <v>59</v>
      </c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10" customFormat="1" ht="35.25" customHeight="1">
      <c r="A42" s="175"/>
      <c r="B42" s="137"/>
      <c r="C42" s="44" t="s">
        <v>58</v>
      </c>
      <c r="D42" s="33">
        <f t="shared" ref="D42:L42" si="14">D40</f>
        <v>3950000</v>
      </c>
      <c r="E42" s="33">
        <f t="shared" si="14"/>
        <v>3950000</v>
      </c>
      <c r="F42" s="43">
        <f t="shared" si="14"/>
        <v>0</v>
      </c>
      <c r="G42" s="43">
        <f t="shared" si="14"/>
        <v>0</v>
      </c>
      <c r="H42" s="43">
        <f t="shared" si="14"/>
        <v>0</v>
      </c>
      <c r="I42" s="43">
        <f t="shared" si="14"/>
        <v>0</v>
      </c>
      <c r="J42" s="43">
        <f t="shared" si="14"/>
        <v>0</v>
      </c>
      <c r="K42" s="43">
        <f t="shared" si="14"/>
        <v>0</v>
      </c>
      <c r="L42" s="33">
        <f t="shared" si="14"/>
        <v>0</v>
      </c>
      <c r="M42" s="33"/>
      <c r="N42" s="33"/>
      <c r="O42" s="33"/>
      <c r="P42" s="66" t="s">
        <v>59</v>
      </c>
      <c r="Q42" s="66" t="s">
        <v>59</v>
      </c>
      <c r="R42" s="66" t="s">
        <v>59</v>
      </c>
      <c r="S42" s="66" t="s">
        <v>59</v>
      </c>
      <c r="T42" s="66" t="s">
        <v>59</v>
      </c>
      <c r="U42" s="66" t="s">
        <v>59</v>
      </c>
      <c r="V42" s="66" t="s">
        <v>59</v>
      </c>
      <c r="W42" s="66" t="s">
        <v>59</v>
      </c>
      <c r="X42" s="66" t="s">
        <v>59</v>
      </c>
      <c r="Y42" s="46"/>
      <c r="Z42" s="46"/>
      <c r="AA42" s="46"/>
      <c r="AB42" s="37"/>
      <c r="AC42" s="66" t="s">
        <v>59</v>
      </c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5" customFormat="1" ht="33" customHeight="1">
      <c r="A43" s="79"/>
      <c r="B43" s="180" t="s">
        <v>63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80"/>
      <c r="Z43" s="80"/>
      <c r="AA43" s="80"/>
      <c r="AB43" s="81"/>
      <c r="AC43" s="82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0" customFormat="1" ht="31.5" customHeight="1">
      <c r="A44" s="246" t="s">
        <v>97</v>
      </c>
      <c r="B44" s="143" t="s">
        <v>90</v>
      </c>
      <c r="C44" s="257" t="s">
        <v>57</v>
      </c>
      <c r="D44" s="181">
        <f>F44+G44</f>
        <v>491365707</v>
      </c>
      <c r="E44" s="183"/>
      <c r="F44" s="183">
        <v>17425041</v>
      </c>
      <c r="G44" s="183">
        <v>473940666</v>
      </c>
      <c r="H44" s="84" t="e">
        <f t="shared" ref="H44:K44" si="15">H46+H47</f>
        <v>#REF!</v>
      </c>
      <c r="I44" s="84" t="e">
        <f t="shared" si="15"/>
        <v>#REF!</v>
      </c>
      <c r="J44" s="84" t="e">
        <f t="shared" si="15"/>
        <v>#REF!</v>
      </c>
      <c r="K44" s="84" t="e">
        <f t="shared" si="15"/>
        <v>#REF!</v>
      </c>
      <c r="L44" s="183"/>
      <c r="M44" s="183"/>
      <c r="N44" s="183"/>
      <c r="O44" s="183"/>
      <c r="P44" s="152" t="s">
        <v>49</v>
      </c>
      <c r="Q44" s="83" t="s">
        <v>64</v>
      </c>
      <c r="R44" s="83"/>
      <c r="S44" s="83"/>
      <c r="T44" s="132">
        <v>0.5</v>
      </c>
      <c r="U44" s="83"/>
      <c r="V44" s="83"/>
      <c r="W44" s="83"/>
      <c r="X44" s="83"/>
      <c r="Y44" s="83"/>
      <c r="Z44" s="83"/>
      <c r="AA44" s="83"/>
      <c r="AB44" s="83"/>
      <c r="AC44" s="132">
        <v>0.5</v>
      </c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0" customFormat="1" ht="31.5" customHeight="1">
      <c r="A45" s="246"/>
      <c r="B45" s="143"/>
      <c r="C45" s="258"/>
      <c r="D45" s="182"/>
      <c r="E45" s="184"/>
      <c r="F45" s="184"/>
      <c r="G45" s="184"/>
      <c r="H45" s="84"/>
      <c r="I45" s="84"/>
      <c r="J45" s="84"/>
      <c r="K45" s="84"/>
      <c r="L45" s="184"/>
      <c r="M45" s="184"/>
      <c r="N45" s="184"/>
      <c r="O45" s="184"/>
      <c r="P45" s="152"/>
      <c r="Q45" s="131" t="s">
        <v>127</v>
      </c>
      <c r="R45" s="83"/>
      <c r="S45" s="34">
        <v>4</v>
      </c>
      <c r="T45" s="83"/>
      <c r="U45" s="83"/>
      <c r="V45" s="83"/>
      <c r="W45" s="83"/>
      <c r="X45" s="83"/>
      <c r="Y45" s="83"/>
      <c r="Z45" s="83"/>
      <c r="AA45" s="83"/>
      <c r="AB45" s="83"/>
      <c r="AC45" s="34">
        <v>4</v>
      </c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0" customFormat="1" ht="78" customHeight="1">
      <c r="A46" s="230"/>
      <c r="B46" s="137"/>
      <c r="C46" s="44" t="s">
        <v>65</v>
      </c>
      <c r="D46" s="33">
        <f t="shared" ref="D46:D47" si="16">F46+G46</f>
        <v>263200000</v>
      </c>
      <c r="E46" s="33"/>
      <c r="F46" s="33"/>
      <c r="G46" s="33">
        <v>263200000</v>
      </c>
      <c r="H46" s="33" t="e">
        <f>H49+H64+#REF!+#REF!+#REF!+#REF!+#REF!+#REF!+#REF!+#REF!+#REF!</f>
        <v>#REF!</v>
      </c>
      <c r="I46" s="33" t="e">
        <f>I49+I64+#REF!+#REF!+#REF!+#REF!+#REF!+#REF!+#REF!+#REF!+#REF!</f>
        <v>#REF!</v>
      </c>
      <c r="J46" s="33" t="e">
        <f>J49+J64+#REF!+#REF!+#REF!+#REF!+#REF!+#REF!+#REF!+#REF!+#REF!</f>
        <v>#REF!</v>
      </c>
      <c r="K46" s="33" t="e">
        <f>K49+K64+#REF!+#REF!+#REF!+#REF!+#REF!+#REF!+#REF!+#REF!+#REF!</f>
        <v>#REF!</v>
      </c>
      <c r="L46" s="33"/>
      <c r="M46" s="33"/>
      <c r="N46" s="33"/>
      <c r="O46" s="33"/>
      <c r="P46" s="152"/>
      <c r="Q46" s="127" t="s">
        <v>128</v>
      </c>
      <c r="R46" s="83"/>
      <c r="S46" s="132">
        <v>2.7</v>
      </c>
      <c r="T46" s="132">
        <v>49.1</v>
      </c>
      <c r="U46" s="83"/>
      <c r="V46" s="83"/>
      <c r="W46" s="83"/>
      <c r="X46" s="83"/>
      <c r="Y46" s="83"/>
      <c r="Z46" s="83"/>
      <c r="AA46" s="83"/>
      <c r="AB46" s="83"/>
      <c r="AC46" s="132">
        <v>49.1</v>
      </c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10" customFormat="1" ht="33.75" customHeight="1">
      <c r="A47" s="230"/>
      <c r="B47" s="137"/>
      <c r="C47" s="44" t="s">
        <v>58</v>
      </c>
      <c r="D47" s="33">
        <f t="shared" si="16"/>
        <v>228165707</v>
      </c>
      <c r="E47" s="33"/>
      <c r="F47" s="33">
        <v>17425041</v>
      </c>
      <c r="G47" s="33">
        <v>210740666</v>
      </c>
      <c r="H47" s="33" t="e">
        <f>H50+H65+#REF!+#REF!+#REF!+#REF!+#REF!+#REF!+#REF!+#REF!+#REF!</f>
        <v>#REF!</v>
      </c>
      <c r="I47" s="33" t="e">
        <f>I50+I65+#REF!+#REF!+#REF!+#REF!+#REF!+#REF!+#REF!+#REF!+#REF!</f>
        <v>#REF!</v>
      </c>
      <c r="J47" s="33" t="e">
        <f>J50+J65+#REF!+#REF!+#REF!+#REF!+#REF!+#REF!+#REF!+#REF!+#REF!</f>
        <v>#REF!</v>
      </c>
      <c r="K47" s="33" t="e">
        <f>K50+K65+#REF!+#REF!+#REF!+#REF!+#REF!+#REF!+#REF!+#REF!+#REF!</f>
        <v>#REF!</v>
      </c>
      <c r="L47" s="33"/>
      <c r="M47" s="33"/>
      <c r="N47" s="33"/>
      <c r="O47" s="33"/>
      <c r="P47" s="165"/>
      <c r="Q47" s="42" t="s">
        <v>129</v>
      </c>
      <c r="R47" s="42"/>
      <c r="S47" s="58">
        <v>3</v>
      </c>
      <c r="T47" s="42"/>
      <c r="U47" s="42"/>
      <c r="V47" s="42"/>
      <c r="W47" s="42"/>
      <c r="X47" s="42"/>
      <c r="Y47" s="42"/>
      <c r="Z47" s="42"/>
      <c r="AA47" s="42"/>
      <c r="AB47" s="42"/>
      <c r="AC47" s="58">
        <v>3</v>
      </c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10" customFormat="1" ht="16.5" customHeight="1">
      <c r="A48" s="160" t="s">
        <v>4</v>
      </c>
      <c r="B48" s="137" t="s">
        <v>134</v>
      </c>
      <c r="C48" s="42" t="s">
        <v>57</v>
      </c>
      <c r="D48" s="33">
        <f>F48</f>
        <v>541139</v>
      </c>
      <c r="E48" s="33">
        <f t="shared" ref="E48:O48" si="17">E49+E50</f>
        <v>0</v>
      </c>
      <c r="F48" s="33">
        <v>541139</v>
      </c>
      <c r="G48" s="33"/>
      <c r="H48" s="33">
        <f t="shared" si="17"/>
        <v>0</v>
      </c>
      <c r="I48" s="33">
        <f t="shared" si="17"/>
        <v>0</v>
      </c>
      <c r="J48" s="33">
        <f t="shared" si="17"/>
        <v>0</v>
      </c>
      <c r="K48" s="33">
        <f t="shared" si="17"/>
        <v>0</v>
      </c>
      <c r="L48" s="33">
        <f t="shared" si="17"/>
        <v>0</v>
      </c>
      <c r="M48" s="33"/>
      <c r="N48" s="33"/>
      <c r="O48" s="33">
        <f t="shared" si="17"/>
        <v>0</v>
      </c>
      <c r="P48" s="151" t="s">
        <v>49</v>
      </c>
      <c r="Q48" s="260" t="s">
        <v>127</v>
      </c>
      <c r="R48" s="262"/>
      <c r="S48" s="264">
        <v>1</v>
      </c>
      <c r="T48" s="262"/>
      <c r="U48" s="262"/>
      <c r="V48" s="262"/>
      <c r="W48" s="262"/>
      <c r="X48" s="262"/>
      <c r="Y48" s="262"/>
      <c r="Z48" s="262"/>
      <c r="AA48" s="262"/>
      <c r="AB48" s="262"/>
      <c r="AC48" s="266">
        <v>1</v>
      </c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10" customFormat="1" ht="80.25" customHeight="1">
      <c r="A49" s="209"/>
      <c r="B49" s="137"/>
      <c r="C49" s="44" t="s">
        <v>65</v>
      </c>
      <c r="D49" s="33"/>
      <c r="E49" s="33"/>
      <c r="F49" s="33"/>
      <c r="G49" s="33"/>
      <c r="H49" s="48"/>
      <c r="I49" s="48"/>
      <c r="J49" s="48"/>
      <c r="K49" s="48"/>
      <c r="L49" s="33"/>
      <c r="M49" s="33"/>
      <c r="N49" s="33"/>
      <c r="O49" s="33"/>
      <c r="P49" s="152"/>
      <c r="Q49" s="261"/>
      <c r="R49" s="263"/>
      <c r="S49" s="265"/>
      <c r="T49" s="263"/>
      <c r="U49" s="263"/>
      <c r="V49" s="263"/>
      <c r="W49" s="263"/>
      <c r="X49" s="263"/>
      <c r="Y49" s="263"/>
      <c r="Z49" s="263"/>
      <c r="AA49" s="263"/>
      <c r="AB49" s="263"/>
      <c r="AC49" s="267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10" customFormat="1" ht="32.25" customHeight="1">
      <c r="A50" s="255"/>
      <c r="B50" s="137"/>
      <c r="C50" s="44" t="s">
        <v>58</v>
      </c>
      <c r="D50" s="33">
        <f>F50</f>
        <v>541139</v>
      </c>
      <c r="E50" s="33"/>
      <c r="F50" s="33">
        <v>541139</v>
      </c>
      <c r="G50" s="33"/>
      <c r="H50" s="48"/>
      <c r="I50" s="48"/>
      <c r="J50" s="48"/>
      <c r="K50" s="48"/>
      <c r="L50" s="33"/>
      <c r="M50" s="33"/>
      <c r="N50" s="33"/>
      <c r="O50" s="33"/>
      <c r="P50" s="152"/>
      <c r="Q50" s="133" t="s">
        <v>129</v>
      </c>
      <c r="R50" s="83"/>
      <c r="S50" s="58">
        <v>1</v>
      </c>
      <c r="T50" s="132"/>
      <c r="U50" s="83"/>
      <c r="V50" s="83"/>
      <c r="W50" s="83"/>
      <c r="X50" s="83"/>
      <c r="Y50" s="83"/>
      <c r="Z50" s="83"/>
      <c r="AA50" s="83"/>
      <c r="AB50" s="83"/>
      <c r="AC50" s="58">
        <v>1</v>
      </c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10" customFormat="1" ht="32.25" customHeight="1">
      <c r="A51" s="256" t="s">
        <v>98</v>
      </c>
      <c r="B51" s="215" t="s">
        <v>135</v>
      </c>
      <c r="C51" s="42" t="s">
        <v>57</v>
      </c>
      <c r="D51" s="33">
        <f>F51+G51</f>
        <v>293057863</v>
      </c>
      <c r="E51" s="33"/>
      <c r="F51" s="33">
        <v>16005231</v>
      </c>
      <c r="G51" s="33">
        <v>277052632</v>
      </c>
      <c r="H51" s="48"/>
      <c r="I51" s="48"/>
      <c r="J51" s="48"/>
      <c r="K51" s="48"/>
      <c r="L51" s="33"/>
      <c r="M51" s="33"/>
      <c r="N51" s="33"/>
      <c r="O51" s="103"/>
      <c r="P51" s="220" t="s">
        <v>49</v>
      </c>
      <c r="Q51" s="210" t="s">
        <v>128</v>
      </c>
      <c r="R51" s="229"/>
      <c r="S51" s="217">
        <v>2.7</v>
      </c>
      <c r="T51" s="217">
        <v>49.1</v>
      </c>
      <c r="U51" s="217"/>
      <c r="V51" s="217"/>
      <c r="W51" s="217"/>
      <c r="X51" s="217"/>
      <c r="Y51" s="217"/>
      <c r="Z51" s="217"/>
      <c r="AA51" s="217"/>
      <c r="AB51" s="217"/>
      <c r="AC51" s="217">
        <v>49.1</v>
      </c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10" customFormat="1" ht="81.75" customHeight="1">
      <c r="A52" s="227"/>
      <c r="B52" s="215"/>
      <c r="C52" s="126" t="s">
        <v>65</v>
      </c>
      <c r="D52" s="33">
        <f>G52</f>
        <v>263200000</v>
      </c>
      <c r="E52" s="33"/>
      <c r="F52" s="33"/>
      <c r="G52" s="33">
        <v>263200000</v>
      </c>
      <c r="H52" s="48"/>
      <c r="I52" s="48"/>
      <c r="J52" s="48"/>
      <c r="K52" s="48"/>
      <c r="L52" s="33"/>
      <c r="M52" s="33"/>
      <c r="N52" s="33"/>
      <c r="O52" s="103"/>
      <c r="P52" s="221"/>
      <c r="Q52" s="268"/>
      <c r="R52" s="201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10" customFormat="1" ht="32.25" customHeight="1">
      <c r="A53" s="228"/>
      <c r="B53" s="213"/>
      <c r="C53" s="126" t="s">
        <v>58</v>
      </c>
      <c r="D53" s="33">
        <f>F53+G53</f>
        <v>29857863</v>
      </c>
      <c r="E53" s="33"/>
      <c r="F53" s="33">
        <v>16005231</v>
      </c>
      <c r="G53" s="33">
        <v>13852632</v>
      </c>
      <c r="H53" s="48"/>
      <c r="I53" s="48"/>
      <c r="J53" s="48"/>
      <c r="K53" s="48"/>
      <c r="L53" s="33"/>
      <c r="M53" s="33"/>
      <c r="N53" s="33"/>
      <c r="O53" s="103"/>
      <c r="P53" s="222"/>
      <c r="Q53" s="268"/>
      <c r="R53" s="201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10" customFormat="1" ht="32.25" customHeight="1">
      <c r="A54" s="256" t="s">
        <v>131</v>
      </c>
      <c r="B54" s="215" t="s">
        <v>136</v>
      </c>
      <c r="C54" s="42" t="s">
        <v>57</v>
      </c>
      <c r="D54" s="33">
        <f>F54</f>
        <v>287968</v>
      </c>
      <c r="E54" s="33"/>
      <c r="F54" s="33">
        <v>287968</v>
      </c>
      <c r="G54" s="33"/>
      <c r="H54" s="48"/>
      <c r="I54" s="48"/>
      <c r="J54" s="48"/>
      <c r="K54" s="48"/>
      <c r="L54" s="33"/>
      <c r="M54" s="33"/>
      <c r="N54" s="33"/>
      <c r="O54" s="103"/>
      <c r="P54" s="220" t="s">
        <v>49</v>
      </c>
      <c r="Q54" s="223" t="s">
        <v>127</v>
      </c>
      <c r="R54" s="226"/>
      <c r="S54" s="144">
        <v>1</v>
      </c>
      <c r="T54" s="226"/>
      <c r="U54" s="226"/>
      <c r="V54" s="226"/>
      <c r="W54" s="226"/>
      <c r="X54" s="226"/>
      <c r="Y54" s="226"/>
      <c r="Z54" s="226"/>
      <c r="AA54" s="226"/>
      <c r="AB54" s="226"/>
      <c r="AC54" s="144">
        <v>1</v>
      </c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10" customFormat="1" ht="81" customHeight="1">
      <c r="A55" s="227"/>
      <c r="B55" s="215"/>
      <c r="C55" s="126" t="s">
        <v>65</v>
      </c>
      <c r="D55" s="33"/>
      <c r="E55" s="33"/>
      <c r="F55" s="33"/>
      <c r="G55" s="33"/>
      <c r="H55" s="48"/>
      <c r="I55" s="48"/>
      <c r="J55" s="48"/>
      <c r="K55" s="48"/>
      <c r="L55" s="33"/>
      <c r="M55" s="33"/>
      <c r="N55" s="33"/>
      <c r="O55" s="103"/>
      <c r="P55" s="221"/>
      <c r="Q55" s="224"/>
      <c r="R55" s="227"/>
      <c r="S55" s="145"/>
      <c r="T55" s="227"/>
      <c r="U55" s="227"/>
      <c r="V55" s="227"/>
      <c r="W55" s="227"/>
      <c r="X55" s="227"/>
      <c r="Y55" s="227"/>
      <c r="Z55" s="227"/>
      <c r="AA55" s="227"/>
      <c r="AB55" s="227"/>
      <c r="AC55" s="145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10" customFormat="1" ht="32.25" customHeight="1">
      <c r="A56" s="228"/>
      <c r="B56" s="213"/>
      <c r="C56" s="126" t="s">
        <v>58</v>
      </c>
      <c r="D56" s="33">
        <f>F56</f>
        <v>287968</v>
      </c>
      <c r="E56" s="33"/>
      <c r="F56" s="33">
        <v>287968</v>
      </c>
      <c r="G56" s="33"/>
      <c r="H56" s="48"/>
      <c r="I56" s="48"/>
      <c r="J56" s="48"/>
      <c r="K56" s="48"/>
      <c r="L56" s="33"/>
      <c r="M56" s="33"/>
      <c r="N56" s="33"/>
      <c r="O56" s="103"/>
      <c r="P56" s="222"/>
      <c r="Q56" s="225"/>
      <c r="R56" s="228"/>
      <c r="S56" s="146"/>
      <c r="T56" s="228"/>
      <c r="U56" s="228"/>
      <c r="V56" s="228"/>
      <c r="W56" s="228"/>
      <c r="X56" s="228"/>
      <c r="Y56" s="228"/>
      <c r="Z56" s="228"/>
      <c r="AA56" s="228"/>
      <c r="AB56" s="228"/>
      <c r="AC56" s="146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10" customFormat="1" ht="32.25" customHeight="1">
      <c r="A57" s="256" t="s">
        <v>132</v>
      </c>
      <c r="B57" s="215" t="s">
        <v>137</v>
      </c>
      <c r="C57" s="42" t="s">
        <v>57</v>
      </c>
      <c r="D57" s="33">
        <f>D59</f>
        <v>195453</v>
      </c>
      <c r="E57" s="33"/>
      <c r="F57" s="33">
        <f>F59</f>
        <v>195453</v>
      </c>
      <c r="G57" s="33"/>
      <c r="H57" s="48"/>
      <c r="I57" s="48"/>
      <c r="J57" s="48"/>
      <c r="K57" s="48"/>
      <c r="L57" s="33"/>
      <c r="M57" s="33"/>
      <c r="N57" s="33"/>
      <c r="O57" s="33"/>
      <c r="P57" s="220" t="s">
        <v>49</v>
      </c>
      <c r="Q57" s="223" t="s">
        <v>127</v>
      </c>
      <c r="R57" s="226"/>
      <c r="S57" s="144">
        <v>1</v>
      </c>
      <c r="T57" s="144"/>
      <c r="U57" s="144"/>
      <c r="V57" s="144"/>
      <c r="W57" s="144"/>
      <c r="X57" s="144"/>
      <c r="Y57" s="144"/>
      <c r="Z57" s="144"/>
      <c r="AA57" s="144"/>
      <c r="AB57" s="144"/>
      <c r="AC57" s="144">
        <v>1</v>
      </c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10" customFormat="1" ht="78" customHeight="1">
      <c r="A58" s="227"/>
      <c r="B58" s="215"/>
      <c r="C58" s="126" t="s">
        <v>65</v>
      </c>
      <c r="D58" s="33"/>
      <c r="E58" s="33"/>
      <c r="F58" s="33"/>
      <c r="G58" s="33"/>
      <c r="H58" s="48"/>
      <c r="I58" s="48"/>
      <c r="J58" s="48"/>
      <c r="K58" s="48"/>
      <c r="L58" s="33"/>
      <c r="M58" s="33"/>
      <c r="N58" s="33"/>
      <c r="O58" s="33"/>
      <c r="P58" s="221"/>
      <c r="Q58" s="224"/>
      <c r="R58" s="227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10" customFormat="1" ht="32.25" customHeight="1">
      <c r="A59" s="228"/>
      <c r="B59" s="213"/>
      <c r="C59" s="126" t="s">
        <v>58</v>
      </c>
      <c r="D59" s="33">
        <v>195453</v>
      </c>
      <c r="E59" s="33"/>
      <c r="F59" s="33">
        <v>195453</v>
      </c>
      <c r="G59" s="33"/>
      <c r="H59" s="48"/>
      <c r="I59" s="48"/>
      <c r="J59" s="48"/>
      <c r="K59" s="48"/>
      <c r="L59" s="33"/>
      <c r="M59" s="33"/>
      <c r="N59" s="33"/>
      <c r="O59" s="33"/>
      <c r="P59" s="222"/>
      <c r="Q59" s="225"/>
      <c r="R59" s="228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10" customFormat="1" ht="32.25" customHeight="1">
      <c r="A60" s="256" t="s">
        <v>133</v>
      </c>
      <c r="B60" s="215" t="s">
        <v>138</v>
      </c>
      <c r="C60" s="42" t="s">
        <v>57</v>
      </c>
      <c r="D60" s="33">
        <f>D62</f>
        <v>395520</v>
      </c>
      <c r="E60" s="33"/>
      <c r="F60" s="33">
        <f>F62</f>
        <v>395520</v>
      </c>
      <c r="G60" s="33"/>
      <c r="H60" s="48"/>
      <c r="I60" s="48"/>
      <c r="J60" s="48"/>
      <c r="K60" s="48"/>
      <c r="L60" s="33"/>
      <c r="M60" s="33"/>
      <c r="N60" s="33"/>
      <c r="O60" s="33"/>
      <c r="P60" s="220" t="s">
        <v>49</v>
      </c>
      <c r="Q60" s="223" t="s">
        <v>127</v>
      </c>
      <c r="R60" s="144"/>
      <c r="S60" s="144">
        <v>1</v>
      </c>
      <c r="T60" s="144"/>
      <c r="U60" s="144"/>
      <c r="V60" s="144"/>
      <c r="W60" s="144"/>
      <c r="X60" s="144"/>
      <c r="Y60" s="144"/>
      <c r="Z60" s="144"/>
      <c r="AA60" s="144"/>
      <c r="AB60" s="144"/>
      <c r="AC60" s="144">
        <v>1</v>
      </c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10" customFormat="1" ht="79.5" customHeight="1">
      <c r="A61" s="227"/>
      <c r="B61" s="215"/>
      <c r="C61" s="126" t="s">
        <v>65</v>
      </c>
      <c r="D61" s="33"/>
      <c r="E61" s="33"/>
      <c r="F61" s="33"/>
      <c r="G61" s="33"/>
      <c r="H61" s="48"/>
      <c r="I61" s="48"/>
      <c r="J61" s="48"/>
      <c r="K61" s="48"/>
      <c r="L61" s="33"/>
      <c r="M61" s="33"/>
      <c r="N61" s="33"/>
      <c r="O61" s="33"/>
      <c r="P61" s="221"/>
      <c r="Q61" s="224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10" customFormat="1" ht="32.25" customHeight="1">
      <c r="A62" s="228"/>
      <c r="B62" s="213"/>
      <c r="C62" s="126" t="s">
        <v>58</v>
      </c>
      <c r="D62" s="33">
        <f>F62</f>
        <v>395520</v>
      </c>
      <c r="E62" s="33"/>
      <c r="F62" s="33">
        <v>395520</v>
      </c>
      <c r="G62" s="33"/>
      <c r="H62" s="48"/>
      <c r="I62" s="48"/>
      <c r="J62" s="48"/>
      <c r="K62" s="48"/>
      <c r="L62" s="33"/>
      <c r="M62" s="33"/>
      <c r="N62" s="33"/>
      <c r="O62" s="33"/>
      <c r="P62" s="222"/>
      <c r="Q62" s="22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10" customFormat="1" ht="15.75">
      <c r="A63" s="209" t="s">
        <v>130</v>
      </c>
      <c r="B63" s="137" t="s">
        <v>139</v>
      </c>
      <c r="C63" s="42" t="s">
        <v>57</v>
      </c>
      <c r="D63" s="33">
        <v>196888034</v>
      </c>
      <c r="E63" s="33">
        <f t="shared" ref="E63:O63" si="18">E64+E65</f>
        <v>0</v>
      </c>
      <c r="F63" s="33">
        <f t="shared" si="18"/>
        <v>0</v>
      </c>
      <c r="G63" s="33">
        <v>196888034</v>
      </c>
      <c r="H63" s="33">
        <f t="shared" si="18"/>
        <v>0</v>
      </c>
      <c r="I63" s="33">
        <f t="shared" si="18"/>
        <v>0</v>
      </c>
      <c r="J63" s="33">
        <f t="shared" si="18"/>
        <v>0</v>
      </c>
      <c r="K63" s="33">
        <f t="shared" si="18"/>
        <v>0</v>
      </c>
      <c r="L63" s="33">
        <f t="shared" si="18"/>
        <v>0</v>
      </c>
      <c r="M63" s="33">
        <f t="shared" si="18"/>
        <v>0</v>
      </c>
      <c r="N63" s="33">
        <f t="shared" si="18"/>
        <v>0</v>
      </c>
      <c r="O63" s="33">
        <f t="shared" si="18"/>
        <v>0</v>
      </c>
      <c r="P63" s="151" t="s">
        <v>49</v>
      </c>
      <c r="Q63" s="141" t="s">
        <v>64</v>
      </c>
      <c r="R63" s="229"/>
      <c r="S63" s="229"/>
      <c r="T63" s="217">
        <v>0.5</v>
      </c>
      <c r="U63" s="229"/>
      <c r="V63" s="229"/>
      <c r="W63" s="229"/>
      <c r="X63" s="153"/>
      <c r="Y63" s="47"/>
      <c r="Z63" s="47"/>
      <c r="AA63" s="47"/>
      <c r="AB63" s="37"/>
      <c r="AC63" s="217">
        <v>0.5</v>
      </c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10" customFormat="1" ht="60.75" customHeight="1">
      <c r="A64" s="209"/>
      <c r="B64" s="137"/>
      <c r="C64" s="44" t="s">
        <v>65</v>
      </c>
      <c r="D64" s="33">
        <f>E64+F64+G64+L64+M64+N64+O64</f>
        <v>0</v>
      </c>
      <c r="E64" s="33"/>
      <c r="F64" s="33"/>
      <c r="G64" s="33"/>
      <c r="H64" s="48"/>
      <c r="I64" s="48"/>
      <c r="J64" s="48"/>
      <c r="K64" s="48"/>
      <c r="L64" s="33"/>
      <c r="M64" s="33"/>
      <c r="N64" s="33"/>
      <c r="O64" s="33"/>
      <c r="P64" s="152"/>
      <c r="Q64" s="142"/>
      <c r="R64" s="201"/>
      <c r="S64" s="201"/>
      <c r="T64" s="218"/>
      <c r="U64" s="201"/>
      <c r="V64" s="201"/>
      <c r="W64" s="201"/>
      <c r="X64" s="154"/>
      <c r="Y64" s="47"/>
      <c r="Z64" s="47"/>
      <c r="AA64" s="47"/>
      <c r="AB64" s="37"/>
      <c r="AC64" s="218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10" customFormat="1" ht="32.25" customHeight="1">
      <c r="A65" s="243"/>
      <c r="B65" s="137"/>
      <c r="C65" s="44" t="s">
        <v>58</v>
      </c>
      <c r="D65" s="33">
        <v>196888034</v>
      </c>
      <c r="E65" s="33"/>
      <c r="F65" s="33"/>
      <c r="G65" s="33">
        <v>196888034</v>
      </c>
      <c r="H65" s="48"/>
      <c r="I65" s="48"/>
      <c r="J65" s="48"/>
      <c r="K65" s="48"/>
      <c r="L65" s="33"/>
      <c r="M65" s="33"/>
      <c r="N65" s="33"/>
      <c r="O65" s="33"/>
      <c r="P65" s="165"/>
      <c r="Q65" s="143"/>
      <c r="R65" s="166"/>
      <c r="S65" s="166"/>
      <c r="T65" s="219"/>
      <c r="U65" s="166"/>
      <c r="V65" s="166"/>
      <c r="W65" s="166"/>
      <c r="X65" s="176"/>
      <c r="Y65" s="47"/>
      <c r="Z65" s="47"/>
      <c r="AA65" s="47"/>
      <c r="AB65" s="37"/>
      <c r="AC65" s="219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10" customFormat="1" ht="15.75">
      <c r="A66" s="138"/>
      <c r="B66" s="137" t="s">
        <v>122</v>
      </c>
      <c r="C66" s="42" t="s">
        <v>57</v>
      </c>
      <c r="D66" s="33">
        <f>F66+G66</f>
        <v>491365707</v>
      </c>
      <c r="E66" s="33">
        <f t="shared" ref="E66:O66" si="19">E44</f>
        <v>0</v>
      </c>
      <c r="F66" s="33">
        <f t="shared" si="19"/>
        <v>17425041</v>
      </c>
      <c r="G66" s="33">
        <f t="shared" si="19"/>
        <v>473940666</v>
      </c>
      <c r="H66" s="33" t="e">
        <f t="shared" si="19"/>
        <v>#REF!</v>
      </c>
      <c r="I66" s="33" t="e">
        <f t="shared" si="19"/>
        <v>#REF!</v>
      </c>
      <c r="J66" s="33" t="e">
        <f t="shared" si="19"/>
        <v>#REF!</v>
      </c>
      <c r="K66" s="33" t="e">
        <f t="shared" si="19"/>
        <v>#REF!</v>
      </c>
      <c r="L66" s="33">
        <f t="shared" si="19"/>
        <v>0</v>
      </c>
      <c r="M66" s="33">
        <f t="shared" si="19"/>
        <v>0</v>
      </c>
      <c r="N66" s="33">
        <f t="shared" si="19"/>
        <v>0</v>
      </c>
      <c r="O66" s="33">
        <f t="shared" si="19"/>
        <v>0</v>
      </c>
      <c r="P66" s="66" t="s">
        <v>59</v>
      </c>
      <c r="Q66" s="66" t="s">
        <v>59</v>
      </c>
      <c r="R66" s="66" t="s">
        <v>59</v>
      </c>
      <c r="S66" s="66" t="s">
        <v>59</v>
      </c>
      <c r="T66" s="66" t="s">
        <v>59</v>
      </c>
      <c r="U66" s="66" t="s">
        <v>59</v>
      </c>
      <c r="V66" s="66" t="s">
        <v>59</v>
      </c>
      <c r="W66" s="66" t="s">
        <v>59</v>
      </c>
      <c r="X66" s="66" t="s">
        <v>59</v>
      </c>
      <c r="Y66" s="41"/>
      <c r="Z66" s="41"/>
      <c r="AA66" s="41"/>
      <c r="AB66" s="37"/>
      <c r="AC66" s="66" t="s">
        <v>59</v>
      </c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10" customFormat="1" ht="63" customHeight="1">
      <c r="A67" s="139"/>
      <c r="B67" s="137"/>
      <c r="C67" s="44" t="s">
        <v>65</v>
      </c>
      <c r="D67" s="33">
        <f>F67+G67</f>
        <v>263200000</v>
      </c>
      <c r="E67" s="33">
        <f t="shared" ref="E67:O67" si="20">E46</f>
        <v>0</v>
      </c>
      <c r="F67" s="33">
        <f t="shared" si="20"/>
        <v>0</v>
      </c>
      <c r="G67" s="33">
        <f t="shared" si="20"/>
        <v>263200000</v>
      </c>
      <c r="H67" s="33" t="e">
        <f t="shared" si="20"/>
        <v>#REF!</v>
      </c>
      <c r="I67" s="33" t="e">
        <f t="shared" si="20"/>
        <v>#REF!</v>
      </c>
      <c r="J67" s="33" t="e">
        <f t="shared" si="20"/>
        <v>#REF!</v>
      </c>
      <c r="K67" s="33" t="e">
        <f t="shared" si="20"/>
        <v>#REF!</v>
      </c>
      <c r="L67" s="33">
        <f t="shared" si="20"/>
        <v>0</v>
      </c>
      <c r="M67" s="33">
        <f t="shared" si="20"/>
        <v>0</v>
      </c>
      <c r="N67" s="33">
        <f t="shared" si="20"/>
        <v>0</v>
      </c>
      <c r="O67" s="33">
        <f t="shared" si="20"/>
        <v>0</v>
      </c>
      <c r="P67" s="66" t="s">
        <v>59</v>
      </c>
      <c r="Q67" s="66" t="s">
        <v>59</v>
      </c>
      <c r="R67" s="66" t="s">
        <v>59</v>
      </c>
      <c r="S67" s="66" t="s">
        <v>59</v>
      </c>
      <c r="T67" s="66" t="s">
        <v>59</v>
      </c>
      <c r="U67" s="66" t="s">
        <v>59</v>
      </c>
      <c r="V67" s="66" t="s">
        <v>59</v>
      </c>
      <c r="W67" s="66" t="s">
        <v>59</v>
      </c>
      <c r="X67" s="66" t="s">
        <v>59</v>
      </c>
      <c r="Y67" s="41"/>
      <c r="Z67" s="41"/>
      <c r="AA67" s="41"/>
      <c r="AB67" s="37"/>
      <c r="AC67" s="66" t="s">
        <v>59</v>
      </c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10" customFormat="1" ht="31.5">
      <c r="A68" s="159"/>
      <c r="B68" s="137"/>
      <c r="C68" s="44" t="s">
        <v>58</v>
      </c>
      <c r="D68" s="33">
        <f>F68+G68</f>
        <v>228165707</v>
      </c>
      <c r="E68" s="33">
        <f t="shared" ref="E68:O68" si="21">E47</f>
        <v>0</v>
      </c>
      <c r="F68" s="33">
        <f t="shared" si="21"/>
        <v>17425041</v>
      </c>
      <c r="G68" s="33">
        <f t="shared" si="21"/>
        <v>210740666</v>
      </c>
      <c r="H68" s="33" t="e">
        <f t="shared" si="21"/>
        <v>#REF!</v>
      </c>
      <c r="I68" s="33" t="e">
        <f t="shared" si="21"/>
        <v>#REF!</v>
      </c>
      <c r="J68" s="33" t="e">
        <f t="shared" si="21"/>
        <v>#REF!</v>
      </c>
      <c r="K68" s="33" t="e">
        <f t="shared" si="21"/>
        <v>#REF!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>
        <f t="shared" si="21"/>
        <v>0</v>
      </c>
      <c r="P68" s="66" t="s">
        <v>59</v>
      </c>
      <c r="Q68" s="66" t="s">
        <v>59</v>
      </c>
      <c r="R68" s="66" t="s">
        <v>59</v>
      </c>
      <c r="S68" s="66" t="s">
        <v>59</v>
      </c>
      <c r="T68" s="66" t="s">
        <v>59</v>
      </c>
      <c r="U68" s="66" t="s">
        <v>59</v>
      </c>
      <c r="V68" s="66" t="s">
        <v>59</v>
      </c>
      <c r="W68" s="66" t="s">
        <v>59</v>
      </c>
      <c r="X68" s="66" t="s">
        <v>59</v>
      </c>
      <c r="Y68" s="41"/>
      <c r="Z68" s="41"/>
      <c r="AA68" s="41"/>
      <c r="AB68" s="37"/>
      <c r="AC68" s="66" t="s">
        <v>59</v>
      </c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10" customFormat="1" ht="41.25" customHeight="1">
      <c r="A69" s="85"/>
      <c r="B69" s="136" t="s">
        <v>124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86"/>
      <c r="Z69" s="86"/>
      <c r="AA69" s="86"/>
      <c r="AB69" s="37"/>
      <c r="AC69" s="57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10" customFormat="1" ht="35.25" customHeight="1">
      <c r="A70" s="230" t="s">
        <v>100</v>
      </c>
      <c r="B70" s="137" t="s">
        <v>99</v>
      </c>
      <c r="C70" s="42" t="s">
        <v>57</v>
      </c>
      <c r="D70" s="33">
        <f>E70+F70</f>
        <v>91530805</v>
      </c>
      <c r="E70" s="33">
        <v>21428397</v>
      </c>
      <c r="F70" s="33">
        <v>70102408</v>
      </c>
      <c r="G70" s="33"/>
      <c r="H70" s="33"/>
      <c r="I70" s="33"/>
      <c r="J70" s="33"/>
      <c r="K70" s="33"/>
      <c r="L70" s="33"/>
      <c r="M70" s="33"/>
      <c r="N70" s="33"/>
      <c r="O70" s="33"/>
      <c r="P70" s="151" t="s">
        <v>49</v>
      </c>
      <c r="Q70" s="141" t="s">
        <v>55</v>
      </c>
      <c r="R70" s="155"/>
      <c r="S70" s="155">
        <v>1585</v>
      </c>
      <c r="T70" s="155"/>
      <c r="U70" s="155"/>
      <c r="V70" s="155"/>
      <c r="W70" s="155"/>
      <c r="X70" s="155"/>
      <c r="Y70" s="155" t="e">
        <f>Y72+Y74+#REF!+#REF!+#REF!+#REF!</f>
        <v>#REF!</v>
      </c>
      <c r="Z70" s="155" t="e">
        <f>Z72+Z74+#REF!+#REF!+#REF!+#REF!</f>
        <v>#REF!</v>
      </c>
      <c r="AA70" s="155" t="e">
        <f>AA72+AA74+#REF!+#REF!+#REF!+#REF!</f>
        <v>#REF!</v>
      </c>
      <c r="AB70" s="155" t="e">
        <f>AB72+AB74+#REF!+#REF!+#REF!+#REF!</f>
        <v>#REF!</v>
      </c>
      <c r="AC70" s="155">
        <v>1585</v>
      </c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10" customFormat="1" ht="33" customHeight="1">
      <c r="A71" s="230"/>
      <c r="B71" s="137"/>
      <c r="C71" s="44" t="s">
        <v>58</v>
      </c>
      <c r="D71" s="33">
        <f>E71+F71</f>
        <v>91530805</v>
      </c>
      <c r="E71" s="33">
        <v>21428397</v>
      </c>
      <c r="F71" s="33">
        <v>70102408</v>
      </c>
      <c r="G71" s="33"/>
      <c r="H71" s="33"/>
      <c r="I71" s="33"/>
      <c r="J71" s="33"/>
      <c r="K71" s="33"/>
      <c r="L71" s="33"/>
      <c r="M71" s="33"/>
      <c r="N71" s="33"/>
      <c r="O71" s="33"/>
      <c r="P71" s="165"/>
      <c r="Q71" s="143"/>
      <c r="R71" s="156"/>
      <c r="S71" s="156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10" customFormat="1" ht="42.75" customHeight="1">
      <c r="A72" s="230" t="s">
        <v>16</v>
      </c>
      <c r="B72" s="137" t="s">
        <v>141</v>
      </c>
      <c r="C72" s="42" t="s">
        <v>57</v>
      </c>
      <c r="D72" s="33">
        <f>E72+F72</f>
        <v>38790125</v>
      </c>
      <c r="E72" s="33">
        <v>21428397</v>
      </c>
      <c r="F72" s="33">
        <v>17361728</v>
      </c>
      <c r="G72" s="43"/>
      <c r="H72" s="43"/>
      <c r="I72" s="43"/>
      <c r="J72" s="43"/>
      <c r="K72" s="43"/>
      <c r="L72" s="43"/>
      <c r="M72" s="33"/>
      <c r="N72" s="43">
        <f t="shared" ref="E72:O74" si="22">N73</f>
        <v>0</v>
      </c>
      <c r="O72" s="43">
        <f t="shared" si="22"/>
        <v>0</v>
      </c>
      <c r="P72" s="151" t="s">
        <v>49</v>
      </c>
      <c r="Q72" s="233" t="s">
        <v>55</v>
      </c>
      <c r="R72" s="235"/>
      <c r="S72" s="237">
        <v>785</v>
      </c>
      <c r="T72" s="155"/>
      <c r="U72" s="155"/>
      <c r="V72" s="155"/>
      <c r="W72" s="155"/>
      <c r="X72" s="155"/>
      <c r="Y72" s="155"/>
      <c r="Z72" s="155"/>
      <c r="AA72" s="155"/>
      <c r="AB72" s="155"/>
      <c r="AC72" s="155">
        <v>785</v>
      </c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10" customFormat="1" ht="48" customHeight="1">
      <c r="A73" s="230"/>
      <c r="B73" s="137"/>
      <c r="C73" s="44" t="s">
        <v>58</v>
      </c>
      <c r="D73" s="33">
        <f>E73+F73</f>
        <v>38790125</v>
      </c>
      <c r="E73" s="33">
        <v>21428397</v>
      </c>
      <c r="F73" s="33">
        <v>17361728</v>
      </c>
      <c r="G73" s="43"/>
      <c r="H73" s="48"/>
      <c r="I73" s="48"/>
      <c r="J73" s="48"/>
      <c r="K73" s="48"/>
      <c r="L73" s="48"/>
      <c r="M73" s="33"/>
      <c r="N73" s="48"/>
      <c r="O73" s="48"/>
      <c r="P73" s="253"/>
      <c r="Q73" s="234"/>
      <c r="R73" s="236"/>
      <c r="S73" s="238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10" customFormat="1" ht="15" customHeight="1">
      <c r="A74" s="230" t="s">
        <v>101</v>
      </c>
      <c r="B74" s="137" t="s">
        <v>142</v>
      </c>
      <c r="C74" s="42" t="s">
        <v>57</v>
      </c>
      <c r="D74" s="33">
        <f>D75</f>
        <v>39225880</v>
      </c>
      <c r="E74" s="43">
        <f t="shared" si="22"/>
        <v>0</v>
      </c>
      <c r="F74" s="33">
        <f t="shared" si="22"/>
        <v>39225880</v>
      </c>
      <c r="G74" s="43"/>
      <c r="H74" s="43"/>
      <c r="I74" s="43"/>
      <c r="J74" s="43"/>
      <c r="K74" s="43"/>
      <c r="L74" s="43"/>
      <c r="M74" s="33"/>
      <c r="N74" s="43">
        <f t="shared" si="22"/>
        <v>0</v>
      </c>
      <c r="O74" s="43">
        <f t="shared" si="22"/>
        <v>0</v>
      </c>
      <c r="P74" s="151" t="s">
        <v>49</v>
      </c>
      <c r="Q74" s="142" t="s">
        <v>55</v>
      </c>
      <c r="R74" s="239"/>
      <c r="S74" s="155">
        <v>550</v>
      </c>
      <c r="T74" s="239"/>
      <c r="U74" s="239"/>
      <c r="V74" s="239"/>
      <c r="W74" s="239"/>
      <c r="X74" s="239"/>
      <c r="Y74" s="239"/>
      <c r="Z74" s="239"/>
      <c r="AA74" s="239"/>
      <c r="AB74" s="231"/>
      <c r="AC74" s="214">
        <v>550</v>
      </c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10" customFormat="1" ht="31.5">
      <c r="A75" s="230"/>
      <c r="B75" s="137"/>
      <c r="C75" s="44" t="s">
        <v>58</v>
      </c>
      <c r="D75" s="33">
        <f>E75+F75+G75+L75+M75+N75+O75</f>
        <v>39225880</v>
      </c>
      <c r="E75" s="43"/>
      <c r="F75" s="33">
        <v>39225880</v>
      </c>
      <c r="G75" s="43"/>
      <c r="H75" s="48"/>
      <c r="I75" s="48"/>
      <c r="J75" s="48"/>
      <c r="K75" s="48"/>
      <c r="L75" s="48"/>
      <c r="M75" s="33"/>
      <c r="N75" s="48"/>
      <c r="O75" s="48"/>
      <c r="P75" s="165"/>
      <c r="Q75" s="143"/>
      <c r="R75" s="240"/>
      <c r="S75" s="167"/>
      <c r="T75" s="240"/>
      <c r="U75" s="240"/>
      <c r="V75" s="240"/>
      <c r="W75" s="240"/>
      <c r="X75" s="240"/>
      <c r="Y75" s="240"/>
      <c r="Z75" s="240"/>
      <c r="AA75" s="240"/>
      <c r="AB75" s="232"/>
      <c r="AC75" s="214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10" customFormat="1" ht="15.75">
      <c r="A76" s="230" t="s">
        <v>140</v>
      </c>
      <c r="B76" s="137" t="s">
        <v>143</v>
      </c>
      <c r="C76" s="42" t="s">
        <v>57</v>
      </c>
      <c r="D76" s="33">
        <f>F76</f>
        <v>13514800</v>
      </c>
      <c r="E76" s="43"/>
      <c r="F76" s="33">
        <v>13514800</v>
      </c>
      <c r="G76" s="43"/>
      <c r="H76" s="48"/>
      <c r="I76" s="48"/>
      <c r="J76" s="48"/>
      <c r="K76" s="48"/>
      <c r="L76" s="48"/>
      <c r="M76" s="33"/>
      <c r="N76" s="48"/>
      <c r="O76" s="48"/>
      <c r="P76" s="151" t="s">
        <v>49</v>
      </c>
      <c r="Q76" s="142" t="s">
        <v>55</v>
      </c>
      <c r="R76" s="155"/>
      <c r="S76" s="155">
        <v>250</v>
      </c>
      <c r="T76" s="155"/>
      <c r="U76" s="155"/>
      <c r="V76" s="155"/>
      <c r="W76" s="155"/>
      <c r="X76" s="155"/>
      <c r="Y76" s="155"/>
      <c r="Z76" s="155"/>
      <c r="AA76" s="155"/>
      <c r="AB76" s="155"/>
      <c r="AC76" s="155">
        <v>250</v>
      </c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10" customFormat="1" ht="31.5">
      <c r="A77" s="230"/>
      <c r="B77" s="137"/>
      <c r="C77" s="128" t="s">
        <v>58</v>
      </c>
      <c r="D77" s="33">
        <f>F77</f>
        <v>13514800</v>
      </c>
      <c r="E77" s="43"/>
      <c r="F77" s="33">
        <v>13514800</v>
      </c>
      <c r="G77" s="43"/>
      <c r="H77" s="48"/>
      <c r="I77" s="48"/>
      <c r="J77" s="48"/>
      <c r="K77" s="48"/>
      <c r="L77" s="48"/>
      <c r="M77" s="33"/>
      <c r="N77" s="48"/>
      <c r="O77" s="48"/>
      <c r="P77" s="165"/>
      <c r="Q77" s="143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10" customFormat="1" ht="15.6" customHeight="1">
      <c r="A78" s="175"/>
      <c r="B78" s="137" t="s">
        <v>123</v>
      </c>
      <c r="C78" s="42" t="s">
        <v>57</v>
      </c>
      <c r="D78" s="33">
        <f>D72+D74+D76</f>
        <v>91530805</v>
      </c>
      <c r="E78" s="33">
        <f>E72</f>
        <v>21428397</v>
      </c>
      <c r="F78" s="33">
        <f>F72+F74+F76</f>
        <v>70102408</v>
      </c>
      <c r="G78" s="33"/>
      <c r="H78" s="33"/>
      <c r="I78" s="33"/>
      <c r="J78" s="33"/>
      <c r="K78" s="33"/>
      <c r="L78" s="33"/>
      <c r="M78" s="33"/>
      <c r="N78" s="33">
        <f t="shared" ref="N78:O78" si="23">N79</f>
        <v>0</v>
      </c>
      <c r="O78" s="33">
        <f t="shared" si="23"/>
        <v>0</v>
      </c>
      <c r="P78" s="66" t="s">
        <v>59</v>
      </c>
      <c r="Q78" s="66" t="s">
        <v>59</v>
      </c>
      <c r="R78" s="66" t="s">
        <v>59</v>
      </c>
      <c r="S78" s="66" t="s">
        <v>59</v>
      </c>
      <c r="T78" s="66" t="s">
        <v>59</v>
      </c>
      <c r="U78" s="66" t="s">
        <v>59</v>
      </c>
      <c r="V78" s="66" t="s">
        <v>59</v>
      </c>
      <c r="W78" s="66" t="s">
        <v>59</v>
      </c>
      <c r="X78" s="66" t="s">
        <v>59</v>
      </c>
      <c r="Y78" s="87"/>
      <c r="Z78" s="87"/>
      <c r="AA78" s="87"/>
      <c r="AB78" s="37"/>
      <c r="AC78" s="57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10" customFormat="1" ht="31.5">
      <c r="A79" s="138"/>
      <c r="B79" s="137"/>
      <c r="C79" s="44" t="s">
        <v>58</v>
      </c>
      <c r="D79" s="33">
        <f>D73+D75+D77</f>
        <v>91530805</v>
      </c>
      <c r="E79" s="33">
        <f>E73</f>
        <v>21428397</v>
      </c>
      <c r="F79" s="33">
        <f>F73+F75+F77</f>
        <v>70102408</v>
      </c>
      <c r="G79" s="33"/>
      <c r="H79" s="33"/>
      <c r="I79" s="33"/>
      <c r="J79" s="33"/>
      <c r="K79" s="33"/>
      <c r="L79" s="33"/>
      <c r="M79" s="33"/>
      <c r="N79" s="33">
        <f>N71</f>
        <v>0</v>
      </c>
      <c r="O79" s="33">
        <f>O71</f>
        <v>0</v>
      </c>
      <c r="P79" s="66" t="s">
        <v>59</v>
      </c>
      <c r="Q79" s="66" t="s">
        <v>59</v>
      </c>
      <c r="R79" s="66" t="s">
        <v>59</v>
      </c>
      <c r="S79" s="66" t="s">
        <v>59</v>
      </c>
      <c r="T79" s="66" t="s">
        <v>59</v>
      </c>
      <c r="U79" s="66" t="s">
        <v>59</v>
      </c>
      <c r="V79" s="66" t="s">
        <v>59</v>
      </c>
      <c r="W79" s="66" t="s">
        <v>59</v>
      </c>
      <c r="X79" s="66" t="s">
        <v>59</v>
      </c>
      <c r="Y79" s="87"/>
      <c r="Z79" s="87"/>
      <c r="AA79" s="87"/>
      <c r="AB79" s="37"/>
      <c r="AC79" s="57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17" customFormat="1" ht="17.25" customHeight="1">
      <c r="A80" s="69" t="s">
        <v>77</v>
      </c>
      <c r="B80" s="204" t="s">
        <v>1</v>
      </c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150"/>
      <c r="Z80" s="150"/>
      <c r="AA80" s="150"/>
      <c r="AB80" s="150"/>
      <c r="AC80" s="150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17" customFormat="1" ht="31.5">
      <c r="A81" s="136"/>
      <c r="B81" s="202" t="s">
        <v>79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65" t="s">
        <v>50</v>
      </c>
      <c r="Q81" s="88" t="str">
        <f t="shared" ref="Q81:X81" si="24">Q87</f>
        <v>Площадь отремонтированных автомобильных дорог, тыс.кв.м.</v>
      </c>
      <c r="R81" s="89">
        <f t="shared" si="24"/>
        <v>291.22699999999998</v>
      </c>
      <c r="S81" s="90">
        <f t="shared" si="24"/>
        <v>85.26</v>
      </c>
      <c r="T81" s="90">
        <f t="shared" si="24"/>
        <v>119.503</v>
      </c>
      <c r="U81" s="90">
        <v>145.63</v>
      </c>
      <c r="V81" s="90">
        <f t="shared" si="24"/>
        <v>364.03</v>
      </c>
      <c r="W81" s="90">
        <f t="shared" si="24"/>
        <v>364.03</v>
      </c>
      <c r="X81" s="90">
        <f t="shared" si="24"/>
        <v>385.88</v>
      </c>
      <c r="Y81" s="36"/>
      <c r="Z81" s="36"/>
      <c r="AA81" s="36"/>
      <c r="AB81" s="91"/>
      <c r="AC81" s="67">
        <f>SUM(R81:AB81)</f>
        <v>1755.56</v>
      </c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17" customFormat="1" ht="31.5">
      <c r="A82" s="136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66" t="s">
        <v>50</v>
      </c>
      <c r="Q82" s="71" t="s">
        <v>73</v>
      </c>
      <c r="R82" s="41">
        <v>2.621</v>
      </c>
      <c r="S82" s="92" t="s">
        <v>82</v>
      </c>
      <c r="T82" s="92" t="s">
        <v>82</v>
      </c>
      <c r="U82" s="92" t="s">
        <v>82</v>
      </c>
      <c r="V82" s="92" t="s">
        <v>82</v>
      </c>
      <c r="W82" s="92" t="s">
        <v>82</v>
      </c>
      <c r="X82" s="92" t="s">
        <v>82</v>
      </c>
      <c r="Y82" s="36"/>
      <c r="Z82" s="36"/>
      <c r="AA82" s="36"/>
      <c r="AB82" s="37"/>
      <c r="AC82" s="41">
        <v>2.621</v>
      </c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17" customFormat="1" ht="35.25" customHeight="1">
      <c r="A83" s="136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66" t="s">
        <v>50</v>
      </c>
      <c r="Q83" s="63" t="str">
        <f>Q114</f>
        <v>Протяженность линий уличного освещения, в отношении которых выполнен капитальный ремонт, км</v>
      </c>
      <c r="R83" s="60">
        <f>R114</f>
        <v>3.14</v>
      </c>
      <c r="S83" s="41">
        <v>7.4930000000000003</v>
      </c>
      <c r="T83" s="41">
        <v>7.4930000000000003</v>
      </c>
      <c r="U83" s="41">
        <v>7.4930000000000003</v>
      </c>
      <c r="V83" s="41">
        <v>7.4930000000000003</v>
      </c>
      <c r="W83" s="41">
        <v>7.4930000000000003</v>
      </c>
      <c r="X83" s="41">
        <v>7.4930000000000003</v>
      </c>
      <c r="Y83" s="36"/>
      <c r="Z83" s="36"/>
      <c r="AA83" s="36"/>
      <c r="AB83" s="37"/>
      <c r="AC83" s="68">
        <v>48.097999999999999</v>
      </c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17" customFormat="1" ht="81.75" customHeight="1">
      <c r="A84" s="136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66" t="s">
        <v>50</v>
      </c>
      <c r="Q84" s="63" t="str">
        <f>Q119</f>
        <v>Площадь автомобильных дорог, искусственных сооружений,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тыс.кв.м.</v>
      </c>
      <c r="R84" s="60">
        <f t="shared" ref="R84:X84" si="25">R119</f>
        <v>4321.2700000000004</v>
      </c>
      <c r="S84" s="60">
        <f t="shared" si="25"/>
        <v>4342.97</v>
      </c>
      <c r="T84" s="60">
        <f t="shared" si="25"/>
        <v>4364.67</v>
      </c>
      <c r="U84" s="60">
        <f t="shared" si="25"/>
        <v>4386.37</v>
      </c>
      <c r="V84" s="60">
        <f t="shared" si="25"/>
        <v>4408.07</v>
      </c>
      <c r="W84" s="60">
        <f t="shared" si="25"/>
        <v>4429.7700000000004</v>
      </c>
      <c r="X84" s="60">
        <f t="shared" si="25"/>
        <v>4451.47</v>
      </c>
      <c r="Y84" s="36"/>
      <c r="Z84" s="36"/>
      <c r="AA84" s="36"/>
      <c r="AB84" s="37"/>
      <c r="AC84" s="93">
        <v>4451.47</v>
      </c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17" customFormat="1" ht="34.5" customHeight="1">
      <c r="A85" s="136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66" t="s">
        <v>50</v>
      </c>
      <c r="Q85" s="62" t="s">
        <v>2</v>
      </c>
      <c r="R85" s="65">
        <v>100</v>
      </c>
      <c r="S85" s="65">
        <v>100</v>
      </c>
      <c r="T85" s="65">
        <v>100</v>
      </c>
      <c r="U85" s="65">
        <v>100</v>
      </c>
      <c r="V85" s="65">
        <v>100</v>
      </c>
      <c r="W85" s="65">
        <v>100</v>
      </c>
      <c r="X85" s="65">
        <v>100</v>
      </c>
      <c r="Y85" s="36"/>
      <c r="Z85" s="36"/>
      <c r="AA85" s="36"/>
      <c r="AB85" s="37"/>
      <c r="AC85" s="65">
        <v>100</v>
      </c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17" customFormat="1" ht="38.25" customHeight="1">
      <c r="A86" s="66"/>
      <c r="B86" s="206" t="s">
        <v>67</v>
      </c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07"/>
      <c r="Z86" s="207"/>
      <c r="AA86" s="207"/>
      <c r="AB86" s="207"/>
      <c r="AC86" s="208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17" customFormat="1" ht="15.6" customHeight="1">
      <c r="A87" s="138" t="s">
        <v>102</v>
      </c>
      <c r="B87" s="141" t="s">
        <v>148</v>
      </c>
      <c r="C87" s="42" t="s">
        <v>57</v>
      </c>
      <c r="D87" s="33">
        <f>E87+F87+G87+L87+M87+N87+O87</f>
        <v>3305541244</v>
      </c>
      <c r="E87" s="33">
        <v>615588668</v>
      </c>
      <c r="F87" s="33">
        <v>346023219</v>
      </c>
      <c r="G87" s="33">
        <v>329251371</v>
      </c>
      <c r="H87" s="48"/>
      <c r="I87" s="48"/>
      <c r="J87" s="48"/>
      <c r="K87" s="48"/>
      <c r="L87" s="33">
        <v>514677986</v>
      </c>
      <c r="M87" s="33">
        <v>500000000</v>
      </c>
      <c r="N87" s="33">
        <v>500000000</v>
      </c>
      <c r="O87" s="33">
        <v>500000000</v>
      </c>
      <c r="P87" s="136" t="s">
        <v>50</v>
      </c>
      <c r="Q87" s="137" t="s">
        <v>3</v>
      </c>
      <c r="R87" s="135">
        <v>291.22699999999998</v>
      </c>
      <c r="S87" s="164">
        <v>85.26</v>
      </c>
      <c r="T87" s="164">
        <v>119.503</v>
      </c>
      <c r="U87" s="164">
        <v>145.63</v>
      </c>
      <c r="V87" s="164">
        <v>364.03</v>
      </c>
      <c r="W87" s="164">
        <v>364.03</v>
      </c>
      <c r="X87" s="164">
        <v>385.88</v>
      </c>
      <c r="Y87" s="36">
        <f>SUM(E87:O87)</f>
        <v>3305541244</v>
      </c>
      <c r="Z87" s="36"/>
      <c r="AA87" s="36"/>
      <c r="AB87" s="37"/>
      <c r="AC87" s="229">
        <f>X87+W87+V87+U87+T87+S87+R87</f>
        <v>1755.56</v>
      </c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17" customFormat="1" ht="77.25" customHeight="1">
      <c r="A88" s="139"/>
      <c r="B88" s="142"/>
      <c r="C88" s="44" t="s">
        <v>65</v>
      </c>
      <c r="D88" s="33">
        <f>E88+F88+G88+L88+M88+N88+O88</f>
        <v>2613277700</v>
      </c>
      <c r="E88" s="33">
        <v>448918600</v>
      </c>
      <c r="F88" s="33">
        <v>197121700</v>
      </c>
      <c r="G88" s="33">
        <v>237975000</v>
      </c>
      <c r="H88" s="48"/>
      <c r="I88" s="48"/>
      <c r="J88" s="48"/>
      <c r="K88" s="48"/>
      <c r="L88" s="33">
        <v>439262400</v>
      </c>
      <c r="M88" s="33">
        <v>430000000</v>
      </c>
      <c r="N88" s="33">
        <v>430000000</v>
      </c>
      <c r="O88" s="33">
        <v>430000000</v>
      </c>
      <c r="P88" s="136"/>
      <c r="Q88" s="137"/>
      <c r="R88" s="135"/>
      <c r="S88" s="164"/>
      <c r="T88" s="164"/>
      <c r="U88" s="164"/>
      <c r="V88" s="164"/>
      <c r="W88" s="164"/>
      <c r="X88" s="164"/>
      <c r="Y88" s="36"/>
      <c r="Z88" s="36"/>
      <c r="AA88" s="36"/>
      <c r="AB88" s="37"/>
      <c r="AC88" s="201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17" customFormat="1" ht="31.5">
      <c r="A89" s="185"/>
      <c r="B89" s="186"/>
      <c r="C89" s="44" t="s">
        <v>58</v>
      </c>
      <c r="D89" s="33">
        <f>E89+F89+G89+L89+M89+N89+O89</f>
        <v>692263544</v>
      </c>
      <c r="E89" s="33">
        <v>166670068</v>
      </c>
      <c r="F89" s="33">
        <v>148901519</v>
      </c>
      <c r="G89" s="33">
        <v>91276371</v>
      </c>
      <c r="H89" s="48"/>
      <c r="I89" s="48"/>
      <c r="J89" s="48"/>
      <c r="K89" s="48"/>
      <c r="L89" s="33">
        <v>75415586</v>
      </c>
      <c r="M89" s="33">
        <v>70000000</v>
      </c>
      <c r="N89" s="33">
        <v>70000000</v>
      </c>
      <c r="O89" s="33">
        <v>70000000</v>
      </c>
      <c r="P89" s="136"/>
      <c r="Q89" s="137"/>
      <c r="R89" s="135"/>
      <c r="S89" s="164"/>
      <c r="T89" s="164"/>
      <c r="U89" s="164"/>
      <c r="V89" s="164"/>
      <c r="W89" s="164"/>
      <c r="X89" s="164"/>
      <c r="Y89" s="36">
        <f>SUM(Y87:Y88)</f>
        <v>3305541244</v>
      </c>
      <c r="Z89" s="36"/>
      <c r="AA89" s="36"/>
      <c r="AB89" s="37"/>
      <c r="AC89" s="16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17" customFormat="1" ht="15.75">
      <c r="A90" s="138" t="s">
        <v>144</v>
      </c>
      <c r="B90" s="141" t="s">
        <v>156</v>
      </c>
      <c r="C90" s="42" t="s">
        <v>57</v>
      </c>
      <c r="D90" s="33"/>
      <c r="E90" s="33"/>
      <c r="F90" s="33">
        <f>F92+F91</f>
        <v>207496526</v>
      </c>
      <c r="G90" s="33"/>
      <c r="H90" s="48"/>
      <c r="I90" s="48"/>
      <c r="J90" s="48"/>
      <c r="K90" s="48"/>
      <c r="L90" s="33"/>
      <c r="M90" s="94"/>
      <c r="N90" s="94"/>
      <c r="O90" s="94"/>
      <c r="P90" s="136" t="s">
        <v>50</v>
      </c>
      <c r="Q90" s="137" t="s">
        <v>3</v>
      </c>
      <c r="R90" s="135"/>
      <c r="S90" s="135">
        <v>31.497</v>
      </c>
      <c r="T90" s="135"/>
      <c r="U90" s="135"/>
      <c r="V90" s="135"/>
      <c r="W90" s="135"/>
      <c r="X90" s="135"/>
      <c r="Y90" s="135"/>
      <c r="Z90" s="135"/>
      <c r="AA90" s="135"/>
      <c r="AB90" s="135"/>
      <c r="AC90" s="135">
        <v>31.497</v>
      </c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17" customFormat="1" ht="78.75">
      <c r="A91" s="139"/>
      <c r="B91" s="142"/>
      <c r="C91" s="128" t="s">
        <v>65</v>
      </c>
      <c r="D91" s="33"/>
      <c r="E91" s="33"/>
      <c r="F91" s="33">
        <v>197121700</v>
      </c>
      <c r="G91" s="33"/>
      <c r="H91" s="48"/>
      <c r="I91" s="48"/>
      <c r="J91" s="48"/>
      <c r="K91" s="48"/>
      <c r="L91" s="33"/>
      <c r="M91" s="94"/>
      <c r="N91" s="94"/>
      <c r="O91" s="94"/>
      <c r="P91" s="136"/>
      <c r="Q91" s="137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17" customFormat="1" ht="31.5">
      <c r="A92" s="140"/>
      <c r="B92" s="143"/>
      <c r="C92" s="128" t="s">
        <v>58</v>
      </c>
      <c r="D92" s="33"/>
      <c r="E92" s="33"/>
      <c r="F92" s="33">
        <v>10374826</v>
      </c>
      <c r="G92" s="33"/>
      <c r="H92" s="48"/>
      <c r="I92" s="48"/>
      <c r="J92" s="48"/>
      <c r="K92" s="48"/>
      <c r="L92" s="33"/>
      <c r="M92" s="94"/>
      <c r="N92" s="94"/>
      <c r="O92" s="94"/>
      <c r="P92" s="136"/>
      <c r="Q92" s="137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17" customFormat="1" ht="15.75">
      <c r="A93" s="138" t="s">
        <v>145</v>
      </c>
      <c r="B93" s="141" t="s">
        <v>146</v>
      </c>
      <c r="C93" s="42" t="s">
        <v>57</v>
      </c>
      <c r="D93" s="33"/>
      <c r="E93" s="33"/>
      <c r="F93" s="33">
        <f>F95+F94</f>
        <v>105068731</v>
      </c>
      <c r="G93" s="33"/>
      <c r="H93" s="48"/>
      <c r="I93" s="48"/>
      <c r="J93" s="48"/>
      <c r="K93" s="48"/>
      <c r="L93" s="33"/>
      <c r="M93" s="94"/>
      <c r="N93" s="94"/>
      <c r="O93" s="94"/>
      <c r="P93" s="136" t="s">
        <v>50</v>
      </c>
      <c r="Q93" s="137" t="s">
        <v>3</v>
      </c>
      <c r="R93" s="135"/>
      <c r="S93" s="135">
        <v>13.141</v>
      </c>
      <c r="T93" s="135"/>
      <c r="U93" s="135"/>
      <c r="V93" s="135"/>
      <c r="W93" s="135"/>
      <c r="X93" s="135"/>
      <c r="Y93" s="135"/>
      <c r="Z93" s="135"/>
      <c r="AA93" s="135"/>
      <c r="AB93" s="135"/>
      <c r="AC93" s="135">
        <v>13.141</v>
      </c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17" customFormat="1" ht="78.75">
      <c r="A94" s="139"/>
      <c r="B94" s="142"/>
      <c r="C94" s="128" t="s">
        <v>65</v>
      </c>
      <c r="D94" s="33"/>
      <c r="E94" s="33"/>
      <c r="F94" s="33">
        <v>99815294</v>
      </c>
      <c r="G94" s="33"/>
      <c r="H94" s="48"/>
      <c r="I94" s="48"/>
      <c r="J94" s="48"/>
      <c r="K94" s="48"/>
      <c r="L94" s="33"/>
      <c r="M94" s="94"/>
      <c r="N94" s="94"/>
      <c r="O94" s="94"/>
      <c r="P94" s="136"/>
      <c r="Q94" s="137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17" customFormat="1" ht="31.5">
      <c r="A95" s="140"/>
      <c r="B95" s="143"/>
      <c r="C95" s="128" t="s">
        <v>58</v>
      </c>
      <c r="D95" s="33"/>
      <c r="E95" s="33"/>
      <c r="F95" s="33">
        <v>5253437</v>
      </c>
      <c r="G95" s="33"/>
      <c r="H95" s="48"/>
      <c r="I95" s="48"/>
      <c r="J95" s="48"/>
      <c r="K95" s="48"/>
      <c r="L95" s="33"/>
      <c r="M95" s="94"/>
      <c r="N95" s="94"/>
      <c r="O95" s="94"/>
      <c r="P95" s="136"/>
      <c r="Q95" s="137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17" customFormat="1" ht="15.75">
      <c r="A96" s="138" t="s">
        <v>147</v>
      </c>
      <c r="B96" s="141" t="s">
        <v>149</v>
      </c>
      <c r="C96" s="42" t="s">
        <v>57</v>
      </c>
      <c r="D96" s="33"/>
      <c r="E96" s="33"/>
      <c r="F96" s="33">
        <f>F98+F97</f>
        <v>99554870</v>
      </c>
      <c r="G96" s="33"/>
      <c r="H96" s="48"/>
      <c r="I96" s="48"/>
      <c r="J96" s="48"/>
      <c r="K96" s="48"/>
      <c r="L96" s="33"/>
      <c r="M96" s="94"/>
      <c r="N96" s="94"/>
      <c r="O96" s="94"/>
      <c r="P96" s="136" t="s">
        <v>50</v>
      </c>
      <c r="Q96" s="137" t="s">
        <v>3</v>
      </c>
      <c r="R96" s="135"/>
      <c r="S96" s="135">
        <v>17.114999999999998</v>
      </c>
      <c r="T96" s="135"/>
      <c r="U96" s="135"/>
      <c r="V96" s="135"/>
      <c r="W96" s="135"/>
      <c r="X96" s="135"/>
      <c r="Y96" s="135"/>
      <c r="Z96" s="135"/>
      <c r="AA96" s="135"/>
      <c r="AB96" s="135"/>
      <c r="AC96" s="135">
        <v>17.114999999999998</v>
      </c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s="17" customFormat="1" ht="78.75">
      <c r="A97" s="139"/>
      <c r="B97" s="142"/>
      <c r="C97" s="128" t="s">
        <v>65</v>
      </c>
      <c r="D97" s="33"/>
      <c r="E97" s="33"/>
      <c r="F97" s="33">
        <v>94577127</v>
      </c>
      <c r="G97" s="33"/>
      <c r="H97" s="48"/>
      <c r="I97" s="48"/>
      <c r="J97" s="48"/>
      <c r="K97" s="48"/>
      <c r="L97" s="33"/>
      <c r="M97" s="94"/>
      <c r="N97" s="94"/>
      <c r="O97" s="94"/>
      <c r="P97" s="136"/>
      <c r="Q97" s="137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17" customFormat="1" ht="31.5">
      <c r="A98" s="140"/>
      <c r="B98" s="143"/>
      <c r="C98" s="128" t="s">
        <v>58</v>
      </c>
      <c r="D98" s="33"/>
      <c r="E98" s="33"/>
      <c r="F98" s="33">
        <v>4977743</v>
      </c>
      <c r="G98" s="33"/>
      <c r="H98" s="48"/>
      <c r="I98" s="48"/>
      <c r="J98" s="48"/>
      <c r="K98" s="48"/>
      <c r="L98" s="33"/>
      <c r="M98" s="94"/>
      <c r="N98" s="94"/>
      <c r="O98" s="94"/>
      <c r="P98" s="136"/>
      <c r="Q98" s="137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17" customFormat="1" ht="15.75">
      <c r="A99" s="138" t="s">
        <v>150</v>
      </c>
      <c r="B99" s="141" t="s">
        <v>151</v>
      </c>
      <c r="C99" s="42" t="s">
        <v>57</v>
      </c>
      <c r="D99" s="33"/>
      <c r="E99" s="33"/>
      <c r="F99" s="33">
        <f>F101+F100</f>
        <v>767743</v>
      </c>
      <c r="G99" s="33"/>
      <c r="H99" s="48"/>
      <c r="I99" s="48"/>
      <c r="J99" s="48"/>
      <c r="K99" s="48"/>
      <c r="L99" s="33"/>
      <c r="M99" s="94"/>
      <c r="N99" s="94"/>
      <c r="O99" s="94"/>
      <c r="P99" s="136" t="s">
        <v>50</v>
      </c>
      <c r="Q99" s="137" t="s">
        <v>3</v>
      </c>
      <c r="R99" s="135"/>
      <c r="S99" s="135">
        <v>0.36599999999999999</v>
      </c>
      <c r="T99" s="135"/>
      <c r="U99" s="135"/>
      <c r="V99" s="135"/>
      <c r="W99" s="135"/>
      <c r="X99" s="135"/>
      <c r="Y99" s="135"/>
      <c r="Z99" s="135"/>
      <c r="AA99" s="135"/>
      <c r="AB99" s="135"/>
      <c r="AC99" s="135">
        <v>0.36599999999999999</v>
      </c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17" customFormat="1" ht="78.75">
      <c r="A100" s="139"/>
      <c r="B100" s="142"/>
      <c r="C100" s="128" t="s">
        <v>65</v>
      </c>
      <c r="D100" s="33"/>
      <c r="E100" s="33"/>
      <c r="F100" s="33">
        <v>729356</v>
      </c>
      <c r="G100" s="33"/>
      <c r="H100" s="48"/>
      <c r="I100" s="48"/>
      <c r="J100" s="48"/>
      <c r="K100" s="48"/>
      <c r="L100" s="33"/>
      <c r="M100" s="94"/>
      <c r="N100" s="94"/>
      <c r="O100" s="94"/>
      <c r="P100" s="136"/>
      <c r="Q100" s="137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17" customFormat="1" ht="31.5">
      <c r="A101" s="140"/>
      <c r="B101" s="143"/>
      <c r="C101" s="128" t="s">
        <v>58</v>
      </c>
      <c r="D101" s="33"/>
      <c r="E101" s="33"/>
      <c r="F101" s="33">
        <v>38387</v>
      </c>
      <c r="G101" s="33"/>
      <c r="H101" s="48"/>
      <c r="I101" s="48"/>
      <c r="J101" s="48"/>
      <c r="K101" s="48"/>
      <c r="L101" s="33"/>
      <c r="M101" s="94"/>
      <c r="N101" s="94"/>
      <c r="O101" s="94"/>
      <c r="P101" s="136"/>
      <c r="Q101" s="137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17" customFormat="1" ht="15.75">
      <c r="A102" s="138" t="s">
        <v>152</v>
      </c>
      <c r="B102" s="141" t="s">
        <v>153</v>
      </c>
      <c r="C102" s="42" t="s">
        <v>57</v>
      </c>
      <c r="D102" s="33"/>
      <c r="E102" s="33"/>
      <c r="F102" s="33">
        <f>F104+F103</f>
        <v>1807456</v>
      </c>
      <c r="G102" s="33"/>
      <c r="H102" s="48"/>
      <c r="I102" s="48"/>
      <c r="J102" s="48"/>
      <c r="K102" s="48"/>
      <c r="L102" s="33"/>
      <c r="M102" s="94"/>
      <c r="N102" s="94"/>
      <c r="O102" s="94"/>
      <c r="P102" s="136" t="s">
        <v>50</v>
      </c>
      <c r="Q102" s="137" t="s">
        <v>3</v>
      </c>
      <c r="R102" s="135"/>
      <c r="S102" s="135">
        <v>0.875</v>
      </c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>
        <v>875</v>
      </c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17" customFormat="1" ht="78.75">
      <c r="A103" s="139"/>
      <c r="B103" s="142"/>
      <c r="C103" s="134" t="s">
        <v>65</v>
      </c>
      <c r="D103" s="33"/>
      <c r="E103" s="33"/>
      <c r="F103" s="33">
        <v>1717083</v>
      </c>
      <c r="G103" s="33"/>
      <c r="H103" s="48"/>
      <c r="I103" s="48"/>
      <c r="J103" s="48"/>
      <c r="K103" s="48"/>
      <c r="L103" s="33"/>
      <c r="M103" s="94"/>
      <c r="N103" s="94"/>
      <c r="O103" s="94"/>
      <c r="P103" s="136"/>
      <c r="Q103" s="137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17" customFormat="1" ht="31.5">
      <c r="A104" s="140"/>
      <c r="B104" s="143"/>
      <c r="C104" s="134" t="s">
        <v>58</v>
      </c>
      <c r="D104" s="33"/>
      <c r="E104" s="33"/>
      <c r="F104" s="33">
        <v>90373</v>
      </c>
      <c r="G104" s="33"/>
      <c r="H104" s="48"/>
      <c r="I104" s="48"/>
      <c r="J104" s="48"/>
      <c r="K104" s="48"/>
      <c r="L104" s="33"/>
      <c r="M104" s="94"/>
      <c r="N104" s="94"/>
      <c r="O104" s="94"/>
      <c r="P104" s="136"/>
      <c r="Q104" s="137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17" customFormat="1" ht="15.75">
      <c r="A105" s="138" t="s">
        <v>154</v>
      </c>
      <c r="B105" s="141" t="s">
        <v>155</v>
      </c>
      <c r="C105" s="42" t="s">
        <v>57</v>
      </c>
      <c r="D105" s="33"/>
      <c r="E105" s="33"/>
      <c r="F105" s="33">
        <f>F107+F106</f>
        <v>297726</v>
      </c>
      <c r="G105" s="33"/>
      <c r="H105" s="48"/>
      <c r="I105" s="48"/>
      <c r="J105" s="48"/>
      <c r="K105" s="48"/>
      <c r="L105" s="33"/>
      <c r="M105" s="94"/>
      <c r="N105" s="94"/>
      <c r="O105" s="94"/>
      <c r="P105" s="136"/>
      <c r="Q105" s="137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17" customFormat="1" ht="78.75">
      <c r="A106" s="139"/>
      <c r="B106" s="142"/>
      <c r="C106" s="128" t="s">
        <v>65</v>
      </c>
      <c r="D106" s="33"/>
      <c r="E106" s="33"/>
      <c r="F106" s="33">
        <v>282840</v>
      </c>
      <c r="G106" s="33"/>
      <c r="H106" s="48"/>
      <c r="I106" s="48"/>
      <c r="J106" s="48"/>
      <c r="K106" s="48"/>
      <c r="L106" s="33"/>
      <c r="M106" s="94"/>
      <c r="N106" s="94"/>
      <c r="O106" s="94"/>
      <c r="P106" s="136"/>
      <c r="Q106" s="137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17" customFormat="1" ht="31.5">
      <c r="A107" s="140"/>
      <c r="B107" s="143"/>
      <c r="C107" s="128" t="s">
        <v>58</v>
      </c>
      <c r="D107" s="33"/>
      <c r="E107" s="33"/>
      <c r="F107" s="33">
        <v>14886</v>
      </c>
      <c r="G107" s="33"/>
      <c r="H107" s="48"/>
      <c r="I107" s="48"/>
      <c r="J107" s="48"/>
      <c r="K107" s="48"/>
      <c r="L107" s="33"/>
      <c r="M107" s="94"/>
      <c r="N107" s="94"/>
      <c r="O107" s="94"/>
      <c r="P107" s="136"/>
      <c r="Q107" s="137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17" customFormat="1" ht="15.75">
      <c r="A108" s="138" t="s">
        <v>103</v>
      </c>
      <c r="B108" s="137" t="s">
        <v>72</v>
      </c>
      <c r="C108" s="42" t="s">
        <v>57</v>
      </c>
      <c r="D108" s="33">
        <f>E108</f>
        <v>11795117</v>
      </c>
      <c r="E108" s="33">
        <v>11795117</v>
      </c>
      <c r="F108" s="33"/>
      <c r="G108" s="33"/>
      <c r="H108" s="48"/>
      <c r="I108" s="48"/>
      <c r="J108" s="48"/>
      <c r="K108" s="48"/>
      <c r="L108" s="33"/>
      <c r="M108" s="94"/>
      <c r="N108" s="94"/>
      <c r="O108" s="94"/>
      <c r="P108" s="136" t="s">
        <v>50</v>
      </c>
      <c r="Q108" s="141" t="s">
        <v>73</v>
      </c>
      <c r="R108" s="229">
        <v>2.621</v>
      </c>
      <c r="S108" s="160" t="s">
        <v>81</v>
      </c>
      <c r="T108" s="160" t="s">
        <v>81</v>
      </c>
      <c r="U108" s="160" t="s">
        <v>82</v>
      </c>
      <c r="V108" s="160" t="s">
        <v>81</v>
      </c>
      <c r="W108" s="160" t="s">
        <v>81</v>
      </c>
      <c r="X108" s="160" t="s">
        <v>81</v>
      </c>
      <c r="Y108" s="36"/>
      <c r="Z108" s="36"/>
      <c r="AA108" s="36"/>
      <c r="AB108" s="37"/>
      <c r="AC108" s="229">
        <v>2.621</v>
      </c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17" customFormat="1" ht="34.5" customHeight="1">
      <c r="A109" s="139"/>
      <c r="B109" s="143"/>
      <c r="C109" s="44" t="s">
        <v>58</v>
      </c>
      <c r="D109" s="33">
        <f>E109</f>
        <v>11795117</v>
      </c>
      <c r="E109" s="33">
        <v>11795117</v>
      </c>
      <c r="F109" s="33"/>
      <c r="G109" s="33"/>
      <c r="H109" s="48"/>
      <c r="I109" s="48"/>
      <c r="J109" s="48"/>
      <c r="K109" s="48"/>
      <c r="L109" s="33"/>
      <c r="M109" s="94"/>
      <c r="N109" s="94"/>
      <c r="O109" s="94"/>
      <c r="P109" s="165"/>
      <c r="Q109" s="143"/>
      <c r="R109" s="166"/>
      <c r="S109" s="163"/>
      <c r="T109" s="163"/>
      <c r="U109" s="163"/>
      <c r="V109" s="163"/>
      <c r="W109" s="140"/>
      <c r="X109" s="163"/>
      <c r="Y109" s="36"/>
      <c r="Z109" s="36"/>
      <c r="AA109" s="36"/>
      <c r="AB109" s="37"/>
      <c r="AC109" s="16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17" customFormat="1" ht="15.6" customHeight="1">
      <c r="A110" s="254"/>
      <c r="B110" s="137" t="s">
        <v>111</v>
      </c>
      <c r="C110" s="42" t="s">
        <v>57</v>
      </c>
      <c r="D110" s="33">
        <f>E110+F110+G110+L110+M110+N110+O110</f>
        <v>3317336361</v>
      </c>
      <c r="E110" s="33">
        <v>627383785</v>
      </c>
      <c r="F110" s="33">
        <v>346023219</v>
      </c>
      <c r="G110" s="33">
        <v>329251371</v>
      </c>
      <c r="H110" s="48"/>
      <c r="I110" s="48"/>
      <c r="J110" s="48"/>
      <c r="K110" s="48"/>
      <c r="L110" s="33">
        <v>514677986</v>
      </c>
      <c r="M110" s="33">
        <v>500000000</v>
      </c>
      <c r="N110" s="33">
        <v>500000000</v>
      </c>
      <c r="O110" s="33">
        <v>500000000</v>
      </c>
      <c r="P110" s="65" t="s">
        <v>59</v>
      </c>
      <c r="Q110" s="65" t="s">
        <v>59</v>
      </c>
      <c r="R110" s="65" t="s">
        <v>59</v>
      </c>
      <c r="S110" s="65" t="s">
        <v>59</v>
      </c>
      <c r="T110" s="65" t="s">
        <v>59</v>
      </c>
      <c r="U110" s="65" t="s">
        <v>59</v>
      </c>
      <c r="V110" s="65" t="s">
        <v>59</v>
      </c>
      <c r="W110" s="65" t="s">
        <v>59</v>
      </c>
      <c r="X110" s="65" t="s">
        <v>59</v>
      </c>
      <c r="Y110" s="36"/>
      <c r="Z110" s="36"/>
      <c r="AA110" s="36"/>
      <c r="AB110" s="37"/>
      <c r="AC110" s="70" t="s">
        <v>59</v>
      </c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17" customFormat="1" ht="81" customHeight="1">
      <c r="A111" s="254"/>
      <c r="B111" s="137"/>
      <c r="C111" s="44" t="s">
        <v>65</v>
      </c>
      <c r="D111" s="33">
        <f>E111+F111+G111+L111+M111+N111+O111</f>
        <v>2613277700</v>
      </c>
      <c r="E111" s="33">
        <v>448918600</v>
      </c>
      <c r="F111" s="33">
        <v>197121700</v>
      </c>
      <c r="G111" s="33">
        <v>237975000</v>
      </c>
      <c r="H111" s="48"/>
      <c r="I111" s="48"/>
      <c r="J111" s="48"/>
      <c r="K111" s="48"/>
      <c r="L111" s="33">
        <v>439262400</v>
      </c>
      <c r="M111" s="33">
        <v>430000000</v>
      </c>
      <c r="N111" s="33">
        <v>430000000</v>
      </c>
      <c r="O111" s="33">
        <v>430000000</v>
      </c>
      <c r="P111" s="65" t="s">
        <v>59</v>
      </c>
      <c r="Q111" s="65" t="s">
        <v>59</v>
      </c>
      <c r="R111" s="65" t="s">
        <v>59</v>
      </c>
      <c r="S111" s="65" t="s">
        <v>59</v>
      </c>
      <c r="T111" s="65" t="s">
        <v>59</v>
      </c>
      <c r="U111" s="65" t="s">
        <v>59</v>
      </c>
      <c r="V111" s="65" t="s">
        <v>59</v>
      </c>
      <c r="W111" s="65" t="s">
        <v>59</v>
      </c>
      <c r="X111" s="65" t="s">
        <v>59</v>
      </c>
      <c r="Y111" s="36"/>
      <c r="Z111" s="36"/>
      <c r="AA111" s="36"/>
      <c r="AB111" s="37"/>
      <c r="AC111" s="70" t="s">
        <v>59</v>
      </c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s="17" customFormat="1" ht="31.5">
      <c r="A112" s="254"/>
      <c r="B112" s="137"/>
      <c r="C112" s="44" t="s">
        <v>58</v>
      </c>
      <c r="D112" s="33">
        <f>E112+F112+G112+L112+M112+N112+O112</f>
        <v>704058661</v>
      </c>
      <c r="E112" s="33">
        <v>178465185</v>
      </c>
      <c r="F112" s="33">
        <v>148901519</v>
      </c>
      <c r="G112" s="33">
        <v>91276371</v>
      </c>
      <c r="H112" s="48"/>
      <c r="I112" s="48"/>
      <c r="J112" s="48"/>
      <c r="K112" s="48"/>
      <c r="L112" s="33">
        <v>75415586</v>
      </c>
      <c r="M112" s="33">
        <v>70000000</v>
      </c>
      <c r="N112" s="33">
        <v>70000000</v>
      </c>
      <c r="O112" s="33">
        <v>70000000</v>
      </c>
      <c r="P112" s="65" t="s">
        <v>59</v>
      </c>
      <c r="Q112" s="65" t="s">
        <v>59</v>
      </c>
      <c r="R112" s="65" t="s">
        <v>59</v>
      </c>
      <c r="S112" s="65" t="s">
        <v>59</v>
      </c>
      <c r="T112" s="65" t="s">
        <v>59</v>
      </c>
      <c r="U112" s="65" t="s">
        <v>59</v>
      </c>
      <c r="V112" s="65" t="s">
        <v>59</v>
      </c>
      <c r="W112" s="65" t="s">
        <v>59</v>
      </c>
      <c r="X112" s="65" t="s">
        <v>59</v>
      </c>
      <c r="Y112" s="36"/>
      <c r="Z112" s="36"/>
      <c r="AA112" s="36"/>
      <c r="AB112" s="37"/>
      <c r="AC112" s="70" t="s">
        <v>59</v>
      </c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17" customFormat="1" ht="39" customHeight="1">
      <c r="A113" s="95"/>
      <c r="B113" s="168" t="s">
        <v>66</v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96"/>
      <c r="Z113" s="96"/>
      <c r="AA113" s="96"/>
      <c r="AB113" s="81"/>
      <c r="AC113" s="97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s="17" customFormat="1" ht="15.6" customHeight="1">
      <c r="A114" s="139" t="s">
        <v>104</v>
      </c>
      <c r="B114" s="169" t="s">
        <v>125</v>
      </c>
      <c r="C114" s="98" t="s">
        <v>57</v>
      </c>
      <c r="D114" s="84">
        <v>50082927</v>
      </c>
      <c r="E114" s="84">
        <v>5694621</v>
      </c>
      <c r="F114" s="84">
        <v>7398051</v>
      </c>
      <c r="G114" s="84">
        <v>7398051</v>
      </c>
      <c r="H114" s="84">
        <v>5694621</v>
      </c>
      <c r="I114" s="84">
        <v>5694621</v>
      </c>
      <c r="J114" s="84">
        <v>5694621</v>
      </c>
      <c r="K114" s="84">
        <v>5694621</v>
      </c>
      <c r="L114" s="84">
        <v>7398051</v>
      </c>
      <c r="M114" s="84">
        <v>7398051</v>
      </c>
      <c r="N114" s="84">
        <v>7398051</v>
      </c>
      <c r="O114" s="84">
        <v>7398051</v>
      </c>
      <c r="P114" s="165" t="s">
        <v>50</v>
      </c>
      <c r="Q114" s="143" t="s">
        <v>68</v>
      </c>
      <c r="R114" s="163">
        <v>3.14</v>
      </c>
      <c r="S114" s="166">
        <v>7.4930000000000003</v>
      </c>
      <c r="T114" s="166">
        <v>7.4930000000000003</v>
      </c>
      <c r="U114" s="166">
        <v>7.4930000000000003</v>
      </c>
      <c r="V114" s="166">
        <v>7.4930000000000003</v>
      </c>
      <c r="W114" s="166">
        <v>7.4930000000000003</v>
      </c>
      <c r="X114" s="166">
        <v>7.4930000000000003</v>
      </c>
      <c r="Y114" s="36"/>
      <c r="Z114" s="36"/>
      <c r="AA114" s="36"/>
      <c r="AB114" s="91"/>
      <c r="AC114" s="201">
        <v>48.097999999999999</v>
      </c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17" customFormat="1" ht="35.25" customHeight="1">
      <c r="A115" s="139"/>
      <c r="B115" s="170"/>
      <c r="C115" s="99" t="s">
        <v>58</v>
      </c>
      <c r="D115" s="33">
        <v>50082927</v>
      </c>
      <c r="E115" s="33">
        <v>5694621</v>
      </c>
      <c r="F115" s="33">
        <v>7398051</v>
      </c>
      <c r="G115" s="33">
        <v>7398051</v>
      </c>
      <c r="H115" s="33">
        <v>5694621</v>
      </c>
      <c r="I115" s="33">
        <v>5694621</v>
      </c>
      <c r="J115" s="33">
        <v>5694621</v>
      </c>
      <c r="K115" s="33">
        <v>5694621</v>
      </c>
      <c r="L115" s="33">
        <v>7398051</v>
      </c>
      <c r="M115" s="33">
        <v>7398051</v>
      </c>
      <c r="N115" s="33">
        <v>7398051</v>
      </c>
      <c r="O115" s="33">
        <v>7398051</v>
      </c>
      <c r="P115" s="136"/>
      <c r="Q115" s="137"/>
      <c r="R115" s="164"/>
      <c r="S115" s="135"/>
      <c r="T115" s="135"/>
      <c r="U115" s="135"/>
      <c r="V115" s="135"/>
      <c r="W115" s="135"/>
      <c r="X115" s="135"/>
      <c r="Y115" s="36"/>
      <c r="Z115" s="36"/>
      <c r="AA115" s="36"/>
      <c r="AB115" s="100"/>
      <c r="AC115" s="16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s="17" customFormat="1" ht="15.6" customHeight="1">
      <c r="A116" s="136"/>
      <c r="B116" s="143" t="s">
        <v>112</v>
      </c>
      <c r="C116" s="42" t="s">
        <v>57</v>
      </c>
      <c r="D116" s="33">
        <v>50082927</v>
      </c>
      <c r="E116" s="33">
        <v>5694621</v>
      </c>
      <c r="F116" s="33">
        <v>7398051</v>
      </c>
      <c r="G116" s="33">
        <v>7398051</v>
      </c>
      <c r="H116" s="33">
        <v>5694621</v>
      </c>
      <c r="I116" s="33">
        <v>5694621</v>
      </c>
      <c r="J116" s="33">
        <v>5694621</v>
      </c>
      <c r="K116" s="33">
        <v>5694621</v>
      </c>
      <c r="L116" s="33">
        <v>7398051</v>
      </c>
      <c r="M116" s="33">
        <v>7398051</v>
      </c>
      <c r="N116" s="33">
        <v>7398051</v>
      </c>
      <c r="O116" s="33">
        <v>7398051</v>
      </c>
      <c r="P116" s="65" t="s">
        <v>59</v>
      </c>
      <c r="Q116" s="65" t="s">
        <v>59</v>
      </c>
      <c r="R116" s="65" t="s">
        <v>59</v>
      </c>
      <c r="S116" s="65" t="s">
        <v>59</v>
      </c>
      <c r="T116" s="65" t="s">
        <v>59</v>
      </c>
      <c r="U116" s="65" t="s">
        <v>59</v>
      </c>
      <c r="V116" s="65" t="s">
        <v>59</v>
      </c>
      <c r="W116" s="65" t="s">
        <v>59</v>
      </c>
      <c r="X116" s="65" t="s">
        <v>59</v>
      </c>
      <c r="Y116" s="36"/>
      <c r="Z116" s="36"/>
      <c r="AA116" s="36"/>
      <c r="AB116" s="100"/>
      <c r="AC116" s="70" t="s">
        <v>59</v>
      </c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s="17" customFormat="1" ht="31.5">
      <c r="A117" s="136"/>
      <c r="B117" s="137"/>
      <c r="C117" s="44" t="s">
        <v>58</v>
      </c>
      <c r="D117" s="33">
        <v>50082927</v>
      </c>
      <c r="E117" s="33">
        <v>5694621</v>
      </c>
      <c r="F117" s="33">
        <v>7398051</v>
      </c>
      <c r="G117" s="33">
        <v>7398051</v>
      </c>
      <c r="H117" s="33">
        <v>5694621</v>
      </c>
      <c r="I117" s="33">
        <v>5694621</v>
      </c>
      <c r="J117" s="33">
        <v>5694621</v>
      </c>
      <c r="K117" s="33">
        <v>5694621</v>
      </c>
      <c r="L117" s="33">
        <v>7398051</v>
      </c>
      <c r="M117" s="33">
        <v>7398051</v>
      </c>
      <c r="N117" s="33">
        <v>7398051</v>
      </c>
      <c r="O117" s="33">
        <v>7398051</v>
      </c>
      <c r="P117" s="65" t="s">
        <v>59</v>
      </c>
      <c r="Q117" s="65" t="s">
        <v>59</v>
      </c>
      <c r="R117" s="65" t="s">
        <v>59</v>
      </c>
      <c r="S117" s="65" t="s">
        <v>59</v>
      </c>
      <c r="T117" s="65" t="s">
        <v>59</v>
      </c>
      <c r="U117" s="65" t="s">
        <v>59</v>
      </c>
      <c r="V117" s="65" t="s">
        <v>59</v>
      </c>
      <c r="W117" s="65" t="s">
        <v>59</v>
      </c>
      <c r="X117" s="65" t="s">
        <v>59</v>
      </c>
      <c r="Y117" s="86"/>
      <c r="Z117" s="86"/>
      <c r="AA117" s="86"/>
      <c r="AB117" s="37"/>
      <c r="AC117" s="70" t="s">
        <v>59</v>
      </c>
    </row>
    <row r="118" spans="1:256" s="17" customFormat="1" ht="36.75" customHeight="1">
      <c r="A118" s="101"/>
      <c r="B118" s="136" t="s">
        <v>70</v>
      </c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36"/>
      <c r="Z118" s="36"/>
      <c r="AA118" s="36"/>
      <c r="AB118" s="37"/>
      <c r="AC118" s="70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17" customFormat="1" ht="15" customHeight="1">
      <c r="A119" s="138" t="s">
        <v>105</v>
      </c>
      <c r="B119" s="161" t="s">
        <v>5</v>
      </c>
      <c r="C119" s="42" t="s">
        <v>57</v>
      </c>
      <c r="D119" s="34">
        <f>E119+F119+G119+L119+M119+N119+O119</f>
        <v>7598737354</v>
      </c>
      <c r="E119" s="33">
        <v>858263998</v>
      </c>
      <c r="F119" s="33">
        <v>1146482020</v>
      </c>
      <c r="G119" s="33">
        <v>1208705486</v>
      </c>
      <c r="H119" s="48"/>
      <c r="I119" s="48"/>
      <c r="J119" s="48"/>
      <c r="K119" s="48"/>
      <c r="L119" s="33">
        <v>1194317290</v>
      </c>
      <c r="M119" s="33">
        <v>982925260</v>
      </c>
      <c r="N119" s="33">
        <v>1061559280</v>
      </c>
      <c r="O119" s="33">
        <v>1146484020</v>
      </c>
      <c r="P119" s="151" t="s">
        <v>50</v>
      </c>
      <c r="Q119" s="162" t="s">
        <v>126</v>
      </c>
      <c r="R119" s="160">
        <v>4321.2700000000004</v>
      </c>
      <c r="S119" s="160">
        <v>4342.97</v>
      </c>
      <c r="T119" s="160">
        <v>4364.67</v>
      </c>
      <c r="U119" s="160">
        <v>4386.37</v>
      </c>
      <c r="V119" s="160">
        <v>4408.07</v>
      </c>
      <c r="W119" s="160">
        <v>4429.7700000000004</v>
      </c>
      <c r="X119" s="160">
        <v>4451.47</v>
      </c>
      <c r="Y119" s="36"/>
      <c r="Z119" s="36"/>
      <c r="AA119" s="36"/>
      <c r="AB119" s="37"/>
      <c r="AC119" s="160">
        <v>4451.47</v>
      </c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17" customFormat="1" ht="79.5" customHeight="1">
      <c r="A120" s="139"/>
      <c r="B120" s="161"/>
      <c r="C120" s="44" t="s">
        <v>65</v>
      </c>
      <c r="D120" s="34">
        <f>E120</f>
        <v>1859200</v>
      </c>
      <c r="E120" s="33">
        <v>1859200</v>
      </c>
      <c r="F120" s="39"/>
      <c r="G120" s="39"/>
      <c r="H120" s="102"/>
      <c r="I120" s="102"/>
      <c r="J120" s="102"/>
      <c r="K120" s="102"/>
      <c r="L120" s="39"/>
      <c r="M120" s="33"/>
      <c r="N120" s="33"/>
      <c r="O120" s="33"/>
      <c r="P120" s="151"/>
      <c r="Q120" s="162"/>
      <c r="R120" s="160"/>
      <c r="S120" s="160"/>
      <c r="T120" s="160"/>
      <c r="U120" s="160"/>
      <c r="V120" s="160"/>
      <c r="W120" s="160"/>
      <c r="X120" s="160"/>
      <c r="Y120" s="36"/>
      <c r="Z120" s="36"/>
      <c r="AA120" s="36"/>
      <c r="AB120" s="37"/>
      <c r="AC120" s="209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17" customFormat="1" ht="33.75" customHeight="1">
      <c r="A121" s="140"/>
      <c r="B121" s="161"/>
      <c r="C121" s="44" t="s">
        <v>58</v>
      </c>
      <c r="D121" s="34">
        <f>E121+F121+G121+L121+M121+N121+O121</f>
        <v>7596878154</v>
      </c>
      <c r="E121" s="33">
        <v>856404798</v>
      </c>
      <c r="F121" s="33">
        <v>1146482020</v>
      </c>
      <c r="G121" s="33">
        <v>1208705486</v>
      </c>
      <c r="H121" s="48"/>
      <c r="I121" s="48"/>
      <c r="J121" s="48"/>
      <c r="K121" s="48"/>
      <c r="L121" s="33">
        <v>1194317290</v>
      </c>
      <c r="M121" s="33">
        <v>982925260</v>
      </c>
      <c r="N121" s="33">
        <v>1061559280</v>
      </c>
      <c r="O121" s="33">
        <v>1146484020</v>
      </c>
      <c r="P121" s="151"/>
      <c r="Q121" s="162"/>
      <c r="R121" s="160"/>
      <c r="S121" s="160"/>
      <c r="T121" s="160"/>
      <c r="U121" s="160"/>
      <c r="V121" s="160"/>
      <c r="W121" s="160"/>
      <c r="X121" s="160"/>
      <c r="Y121" s="36"/>
      <c r="Z121" s="36"/>
      <c r="AA121" s="36"/>
      <c r="AB121" s="37"/>
      <c r="AC121" s="163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17" customFormat="1" ht="15.6" customHeight="1">
      <c r="A122" s="136"/>
      <c r="B122" s="137" t="s">
        <v>7</v>
      </c>
      <c r="C122" s="42" t="s">
        <v>57</v>
      </c>
      <c r="D122" s="34">
        <f>E122+F122+G122+L122+M122+N122+O122</f>
        <v>7598737354</v>
      </c>
      <c r="E122" s="33">
        <v>858263998</v>
      </c>
      <c r="F122" s="33">
        <v>1146482020</v>
      </c>
      <c r="G122" s="33">
        <v>1208705486</v>
      </c>
      <c r="H122" s="48"/>
      <c r="I122" s="48"/>
      <c r="J122" s="48"/>
      <c r="K122" s="48"/>
      <c r="L122" s="33">
        <v>1194317290</v>
      </c>
      <c r="M122" s="33">
        <v>982925260</v>
      </c>
      <c r="N122" s="33">
        <v>1061559280</v>
      </c>
      <c r="O122" s="103">
        <v>1146484020</v>
      </c>
      <c r="P122" s="104" t="s">
        <v>59</v>
      </c>
      <c r="Q122" s="105" t="s">
        <v>59</v>
      </c>
      <c r="R122" s="66" t="s">
        <v>59</v>
      </c>
      <c r="S122" s="66" t="s">
        <v>59</v>
      </c>
      <c r="T122" s="66" t="s">
        <v>59</v>
      </c>
      <c r="U122" s="66" t="s">
        <v>59</v>
      </c>
      <c r="V122" s="66" t="s">
        <v>59</v>
      </c>
      <c r="W122" s="66" t="s">
        <v>59</v>
      </c>
      <c r="X122" s="66" t="s">
        <v>59</v>
      </c>
      <c r="Y122" s="86"/>
      <c r="Z122" s="86"/>
      <c r="AA122" s="106"/>
      <c r="AB122" s="37"/>
      <c r="AC122" s="66" t="s">
        <v>59</v>
      </c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17" customFormat="1" ht="80.25" customHeight="1">
      <c r="A123" s="136"/>
      <c r="B123" s="137"/>
      <c r="C123" s="44" t="s">
        <v>65</v>
      </c>
      <c r="D123" s="34">
        <f>E123</f>
        <v>1859200</v>
      </c>
      <c r="E123" s="33">
        <v>1859200</v>
      </c>
      <c r="F123" s="39"/>
      <c r="G123" s="39"/>
      <c r="H123" s="102"/>
      <c r="I123" s="102"/>
      <c r="J123" s="102"/>
      <c r="K123" s="102"/>
      <c r="L123" s="39"/>
      <c r="M123" s="33"/>
      <c r="N123" s="33"/>
      <c r="O123" s="33"/>
      <c r="P123" s="104" t="s">
        <v>59</v>
      </c>
      <c r="Q123" s="105" t="s">
        <v>59</v>
      </c>
      <c r="R123" s="66" t="s">
        <v>59</v>
      </c>
      <c r="S123" s="66" t="s">
        <v>59</v>
      </c>
      <c r="T123" s="66" t="s">
        <v>59</v>
      </c>
      <c r="U123" s="66" t="s">
        <v>59</v>
      </c>
      <c r="V123" s="66" t="s">
        <v>59</v>
      </c>
      <c r="W123" s="66" t="s">
        <v>59</v>
      </c>
      <c r="X123" s="66" t="s">
        <v>59</v>
      </c>
      <c r="Y123" s="86"/>
      <c r="Z123" s="86"/>
      <c r="AA123" s="106"/>
      <c r="AB123" s="37"/>
      <c r="AC123" s="66" t="s">
        <v>59</v>
      </c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17" customFormat="1" ht="31.5">
      <c r="A124" s="136"/>
      <c r="B124" s="137"/>
      <c r="C124" s="44" t="s">
        <v>58</v>
      </c>
      <c r="D124" s="34">
        <f>E124+F124+G124+L124+M124+N124+O124</f>
        <v>7596878154</v>
      </c>
      <c r="E124" s="33">
        <v>856404798</v>
      </c>
      <c r="F124" s="33">
        <v>1146482020</v>
      </c>
      <c r="G124" s="33">
        <v>1208705486</v>
      </c>
      <c r="H124" s="48"/>
      <c r="I124" s="48"/>
      <c r="J124" s="48"/>
      <c r="K124" s="48"/>
      <c r="L124" s="33">
        <v>1194317290</v>
      </c>
      <c r="M124" s="33">
        <v>982925260</v>
      </c>
      <c r="N124" s="33">
        <v>1061559280</v>
      </c>
      <c r="O124" s="33">
        <v>1146484020</v>
      </c>
      <c r="P124" s="65" t="s">
        <v>59</v>
      </c>
      <c r="Q124" s="65" t="s">
        <v>59</v>
      </c>
      <c r="R124" s="65" t="s">
        <v>59</v>
      </c>
      <c r="S124" s="65" t="s">
        <v>59</v>
      </c>
      <c r="T124" s="65" t="s">
        <v>59</v>
      </c>
      <c r="U124" s="65" t="s">
        <v>59</v>
      </c>
      <c r="V124" s="65" t="s">
        <v>59</v>
      </c>
      <c r="W124" s="65" t="s">
        <v>59</v>
      </c>
      <c r="X124" s="65" t="s">
        <v>59</v>
      </c>
      <c r="Y124" s="36"/>
      <c r="Z124" s="36"/>
      <c r="AA124" s="36"/>
      <c r="AB124" s="37"/>
      <c r="AC124" s="65" t="s">
        <v>59</v>
      </c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10" customFormat="1" ht="15.6" customHeight="1">
      <c r="A125" s="138"/>
      <c r="B125" s="137" t="s">
        <v>0</v>
      </c>
      <c r="C125" s="42" t="s">
        <v>57</v>
      </c>
      <c r="D125" s="107">
        <f>D36+D41+D66+D78+D110+D116+D122</f>
        <v>11570688099</v>
      </c>
      <c r="E125" s="33">
        <f>E36+E41+E78+E110+E116+E122</f>
        <v>1534209878</v>
      </c>
      <c r="F125" s="33">
        <f>F36+F66+F78+F110+F116+F122</f>
        <v>1587626607</v>
      </c>
      <c r="G125" s="33">
        <f>G66+G110+G116+G122</f>
        <v>2019295574</v>
      </c>
      <c r="H125" s="102" t="e">
        <f t="shared" ref="H125:K125" si="26">H126+H127</f>
        <v>#REF!</v>
      </c>
      <c r="I125" s="102" t="e">
        <f t="shared" si="26"/>
        <v>#REF!</v>
      </c>
      <c r="J125" s="102" t="e">
        <f t="shared" si="26"/>
        <v>#REF!</v>
      </c>
      <c r="K125" s="102" t="e">
        <f t="shared" si="26"/>
        <v>#REF!</v>
      </c>
      <c r="L125" s="33">
        <f>L110+L116+L122</f>
        <v>1716393327</v>
      </c>
      <c r="M125" s="33">
        <f>M110+M116+M122</f>
        <v>1490323311</v>
      </c>
      <c r="N125" s="33">
        <f>N110+N116+N122</f>
        <v>1568957331</v>
      </c>
      <c r="O125" s="33">
        <f>O110+O116+O122</f>
        <v>1653882071</v>
      </c>
      <c r="P125" s="34"/>
      <c r="Q125" s="66" t="s">
        <v>59</v>
      </c>
      <c r="R125" s="65" t="s">
        <v>59</v>
      </c>
      <c r="S125" s="65" t="s">
        <v>59</v>
      </c>
      <c r="T125" s="65" t="s">
        <v>59</v>
      </c>
      <c r="U125" s="65" t="s">
        <v>59</v>
      </c>
      <c r="V125" s="65" t="s">
        <v>59</v>
      </c>
      <c r="W125" s="65" t="s">
        <v>59</v>
      </c>
      <c r="X125" s="65" t="s">
        <v>59</v>
      </c>
      <c r="Y125" s="36"/>
      <c r="Z125" s="36"/>
      <c r="AA125" s="36"/>
      <c r="AB125" s="37"/>
      <c r="AC125" s="65" t="s">
        <v>59</v>
      </c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10" customFormat="1" ht="86.25" customHeight="1">
      <c r="A126" s="139"/>
      <c r="B126" s="137"/>
      <c r="C126" s="44" t="s">
        <v>65</v>
      </c>
      <c r="D126" s="107">
        <f>D67+D111+D123</f>
        <v>2878336900</v>
      </c>
      <c r="E126" s="33">
        <f>E111+E123</f>
        <v>450777800</v>
      </c>
      <c r="F126" s="107">
        <f>F111</f>
        <v>197121700</v>
      </c>
      <c r="G126" s="107">
        <f>G67+G111</f>
        <v>501175000</v>
      </c>
      <c r="H126" s="108" t="e">
        <f>#REF!+#REF!</f>
        <v>#REF!</v>
      </c>
      <c r="I126" s="108" t="e">
        <f>#REF!+#REF!</f>
        <v>#REF!</v>
      </c>
      <c r="J126" s="108" t="e">
        <f>#REF!+#REF!</f>
        <v>#REF!</v>
      </c>
      <c r="K126" s="108" t="e">
        <f>#REF!+#REF!</f>
        <v>#REF!</v>
      </c>
      <c r="L126" s="107">
        <f>L88</f>
        <v>439262400</v>
      </c>
      <c r="M126" s="107">
        <f>M111</f>
        <v>430000000</v>
      </c>
      <c r="N126" s="107">
        <f>N111</f>
        <v>430000000</v>
      </c>
      <c r="O126" s="33">
        <f>O111</f>
        <v>430000000</v>
      </c>
      <c r="P126" s="34" t="s">
        <v>59</v>
      </c>
      <c r="Q126" s="65" t="s">
        <v>59</v>
      </c>
      <c r="R126" s="65" t="s">
        <v>59</v>
      </c>
      <c r="S126" s="65" t="s">
        <v>59</v>
      </c>
      <c r="T126" s="65" t="s">
        <v>59</v>
      </c>
      <c r="U126" s="65" t="s">
        <v>59</v>
      </c>
      <c r="V126" s="65" t="s">
        <v>59</v>
      </c>
      <c r="W126" s="65" t="s">
        <v>59</v>
      </c>
      <c r="X126" s="65" t="s">
        <v>59</v>
      </c>
      <c r="Y126" s="36" t="e">
        <f>SUM(E126:H126)</f>
        <v>#REF!</v>
      </c>
      <c r="Z126" s="36"/>
      <c r="AA126" s="36"/>
      <c r="AB126" s="37"/>
      <c r="AC126" s="65" t="s">
        <v>59</v>
      </c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10" customFormat="1" ht="31.5">
      <c r="A127" s="159"/>
      <c r="B127" s="137"/>
      <c r="C127" s="44" t="s">
        <v>58</v>
      </c>
      <c r="D127" s="107">
        <f>D37+D42+D68+D79+D112+D117+D124</f>
        <v>8692351199</v>
      </c>
      <c r="E127" s="107">
        <f>E37+E42+E79+E112+E117+E124</f>
        <v>1083432078</v>
      </c>
      <c r="F127" s="107">
        <f>F37+F68+F79+F112+F117+F124</f>
        <v>1390504907</v>
      </c>
      <c r="G127" s="107">
        <f>G68+G112+G117+G124</f>
        <v>1518120574</v>
      </c>
      <c r="H127" s="109" t="e">
        <f>#REF!+H79+#REF!+#REF!+#REF!+#REF!+H112+H117+H121</f>
        <v>#REF!</v>
      </c>
      <c r="I127" s="109" t="e">
        <f>#REF!+I79+#REF!+#REF!+#REF!+#REF!+I112+I117+I121</f>
        <v>#REF!</v>
      </c>
      <c r="J127" s="109" t="e">
        <f>#REF!+J79+#REF!+#REF!+#REF!+#REF!+J112+J117+J121</f>
        <v>#REF!</v>
      </c>
      <c r="K127" s="109" t="e">
        <f>#REF!+K79+#REF!+#REF!+#REF!+#REF!+K112+K117+K121</f>
        <v>#REF!</v>
      </c>
      <c r="L127" s="107">
        <f>L112+L117+L124</f>
        <v>1277130927</v>
      </c>
      <c r="M127" s="107">
        <f>M112+M117+M124</f>
        <v>1060323311</v>
      </c>
      <c r="N127" s="107">
        <f>N112+N117+N124</f>
        <v>1138957331</v>
      </c>
      <c r="O127" s="107">
        <f>O112+O117+O124</f>
        <v>1223882071</v>
      </c>
      <c r="P127" s="107" t="s">
        <v>59</v>
      </c>
      <c r="Q127" s="65" t="s">
        <v>59</v>
      </c>
      <c r="R127" s="65" t="s">
        <v>59</v>
      </c>
      <c r="S127" s="65" t="s">
        <v>59</v>
      </c>
      <c r="T127" s="65" t="s">
        <v>59</v>
      </c>
      <c r="U127" s="65" t="s">
        <v>59</v>
      </c>
      <c r="V127" s="65" t="s">
        <v>59</v>
      </c>
      <c r="W127" s="65" t="s">
        <v>59</v>
      </c>
      <c r="X127" s="65" t="s">
        <v>59</v>
      </c>
      <c r="Y127" s="36"/>
      <c r="Z127" s="36"/>
      <c r="AA127" s="36"/>
      <c r="AB127" s="37"/>
      <c r="AC127" s="65" t="s">
        <v>59</v>
      </c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17" customFormat="1" ht="30" customHeight="1">
      <c r="A128" s="206" t="s">
        <v>8</v>
      </c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8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s="31" customFormat="1" ht="32.25" customHeight="1">
      <c r="A129" s="204" t="s">
        <v>71</v>
      </c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</row>
    <row r="130" spans="1:256" s="17" customFormat="1" ht="36" customHeight="1">
      <c r="A130" s="167"/>
      <c r="B130" s="202" t="s">
        <v>79</v>
      </c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65" t="s">
        <v>50</v>
      </c>
      <c r="Q130" s="62" t="str">
        <f>Q135</f>
        <v>Увеличение объема перевозок пассажиров городским пассажирским транспортом, %</v>
      </c>
      <c r="R130" s="65">
        <f t="shared" ref="R130:X130" si="27">R135</f>
        <v>1</v>
      </c>
      <c r="S130" s="65">
        <f t="shared" si="27"/>
        <v>1</v>
      </c>
      <c r="T130" s="65">
        <f t="shared" si="27"/>
        <v>1</v>
      </c>
      <c r="U130" s="65">
        <f t="shared" si="27"/>
        <v>1</v>
      </c>
      <c r="V130" s="65">
        <f t="shared" si="27"/>
        <v>2</v>
      </c>
      <c r="W130" s="65">
        <f t="shared" si="27"/>
        <v>2</v>
      </c>
      <c r="X130" s="65">
        <f t="shared" si="27"/>
        <v>2</v>
      </c>
      <c r="Y130" s="36"/>
      <c r="Z130" s="36"/>
      <c r="AA130" s="36"/>
      <c r="AB130" s="91"/>
      <c r="AC130" s="110">
        <v>10</v>
      </c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s="17" customFormat="1" ht="36" customHeight="1">
      <c r="A131" s="167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65" t="s">
        <v>50</v>
      </c>
      <c r="Q131" s="62" t="s">
        <v>87</v>
      </c>
      <c r="R131" s="65" t="s">
        <v>82</v>
      </c>
      <c r="S131" s="65">
        <v>57</v>
      </c>
      <c r="T131" s="65" t="s">
        <v>82</v>
      </c>
      <c r="U131" s="65" t="s">
        <v>82</v>
      </c>
      <c r="V131" s="65" t="s">
        <v>82</v>
      </c>
      <c r="W131" s="65" t="s">
        <v>82</v>
      </c>
      <c r="X131" s="65" t="s">
        <v>82</v>
      </c>
      <c r="Y131" s="36"/>
      <c r="Z131" s="36"/>
      <c r="AA131" s="36"/>
      <c r="AB131" s="91"/>
      <c r="AC131" s="111">
        <v>57</v>
      </c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s="17" customFormat="1" ht="53.25" customHeight="1">
      <c r="A132" s="212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66" t="s">
        <v>50</v>
      </c>
      <c r="Q132" s="63" t="str">
        <f>Q142</f>
        <v>Доля остановочных пунктов, оборудованных маршрутными указателями, от общего количества остановочных пунктов, %</v>
      </c>
      <c r="R132" s="66">
        <f t="shared" ref="R132:X132" si="28">R142</f>
        <v>100</v>
      </c>
      <c r="S132" s="66">
        <f t="shared" si="28"/>
        <v>100</v>
      </c>
      <c r="T132" s="66">
        <f t="shared" si="28"/>
        <v>100</v>
      </c>
      <c r="U132" s="66">
        <f t="shared" si="28"/>
        <v>100</v>
      </c>
      <c r="V132" s="66">
        <f t="shared" si="28"/>
        <v>100</v>
      </c>
      <c r="W132" s="66">
        <f t="shared" si="28"/>
        <v>100</v>
      </c>
      <c r="X132" s="66">
        <f t="shared" si="28"/>
        <v>100</v>
      </c>
      <c r="Y132" s="36"/>
      <c r="Z132" s="36"/>
      <c r="AA132" s="36"/>
      <c r="AB132" s="37"/>
      <c r="AC132" s="65">
        <v>100</v>
      </c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pans="1:256" s="17" customFormat="1" ht="31.5">
      <c r="A133" s="212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66" t="s">
        <v>51</v>
      </c>
      <c r="Q133" s="63" t="str">
        <f>Q147</f>
        <v>Количество приобретенных маршрутных автобусов категории "М3", ед.</v>
      </c>
      <c r="R133" s="66">
        <f t="shared" ref="R133:X133" si="29">R147</f>
        <v>7</v>
      </c>
      <c r="S133" s="66" t="str">
        <f t="shared" si="29"/>
        <v xml:space="preserve"> - </v>
      </c>
      <c r="T133" s="66" t="str">
        <f t="shared" si="29"/>
        <v xml:space="preserve"> - </v>
      </c>
      <c r="U133" s="66" t="str">
        <f t="shared" si="29"/>
        <v xml:space="preserve"> - </v>
      </c>
      <c r="V133" s="66" t="str">
        <f t="shared" si="29"/>
        <v xml:space="preserve"> - </v>
      </c>
      <c r="W133" s="66" t="str">
        <f t="shared" si="29"/>
        <v xml:space="preserve"> - </v>
      </c>
      <c r="X133" s="66" t="str">
        <f t="shared" si="29"/>
        <v xml:space="preserve"> - </v>
      </c>
      <c r="Y133" s="36"/>
      <c r="Z133" s="36"/>
      <c r="AA133" s="36"/>
      <c r="AB133" s="37"/>
      <c r="AC133" s="66">
        <v>7</v>
      </c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s="17" customFormat="1" ht="37.5" customHeight="1">
      <c r="A134" s="101"/>
      <c r="B134" s="136" t="s">
        <v>9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51"/>
      <c r="Q134" s="136"/>
      <c r="R134" s="136"/>
      <c r="S134" s="136"/>
      <c r="T134" s="136"/>
      <c r="U134" s="136"/>
      <c r="V134" s="136"/>
      <c r="W134" s="136"/>
      <c r="X134" s="136"/>
      <c r="Y134" s="36"/>
      <c r="Z134" s="36"/>
      <c r="AA134" s="36"/>
      <c r="AB134" s="37"/>
      <c r="AC134" s="70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pans="1:256" s="17" customFormat="1" ht="15.6" customHeight="1">
      <c r="A135" s="138" t="s">
        <v>106</v>
      </c>
      <c r="B135" s="241" t="s">
        <v>10</v>
      </c>
      <c r="C135" s="42" t="s">
        <v>57</v>
      </c>
      <c r="D135" s="33">
        <f>E135+F135+G135+L135+M135+N135+O135</f>
        <v>4932704321</v>
      </c>
      <c r="E135" s="33">
        <v>718546778</v>
      </c>
      <c r="F135" s="33">
        <v>718468949</v>
      </c>
      <c r="G135" s="33">
        <v>718468949</v>
      </c>
      <c r="H135" s="33">
        <v>723063294</v>
      </c>
      <c r="I135" s="33">
        <v>723063294</v>
      </c>
      <c r="J135" s="33">
        <v>723063294</v>
      </c>
      <c r="K135" s="33">
        <v>723063294</v>
      </c>
      <c r="L135" s="33">
        <v>711092132</v>
      </c>
      <c r="M135" s="33">
        <v>688709171</v>
      </c>
      <c r="N135" s="33">
        <v>688709171</v>
      </c>
      <c r="O135" s="103">
        <v>688709171</v>
      </c>
      <c r="P135" s="204" t="s">
        <v>50</v>
      </c>
      <c r="Q135" s="210" t="s">
        <v>11</v>
      </c>
      <c r="R135" s="151">
        <v>1</v>
      </c>
      <c r="S135" s="151">
        <v>1</v>
      </c>
      <c r="T135" s="151">
        <v>1</v>
      </c>
      <c r="U135" s="151">
        <v>1</v>
      </c>
      <c r="V135" s="151">
        <v>2</v>
      </c>
      <c r="W135" s="151">
        <v>2</v>
      </c>
      <c r="X135" s="151">
        <v>2</v>
      </c>
      <c r="Y135" s="151"/>
      <c r="Z135" s="151"/>
      <c r="AA135" s="151"/>
      <c r="AB135" s="151"/>
      <c r="AC135" s="151">
        <v>10</v>
      </c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s="17" customFormat="1" ht="69" customHeight="1">
      <c r="A136" s="139"/>
      <c r="B136" s="242"/>
      <c r="C136" s="44" t="s">
        <v>58</v>
      </c>
      <c r="D136" s="33">
        <f>E136+F136+G136+L136+M136+N136+O136</f>
        <v>4932704321</v>
      </c>
      <c r="E136" s="33">
        <v>718546778</v>
      </c>
      <c r="F136" s="33">
        <v>718468949</v>
      </c>
      <c r="G136" s="33">
        <v>718468949</v>
      </c>
      <c r="H136" s="33">
        <v>723063294</v>
      </c>
      <c r="I136" s="33">
        <v>723063294</v>
      </c>
      <c r="J136" s="33">
        <v>723063294</v>
      </c>
      <c r="K136" s="33">
        <v>723063294</v>
      </c>
      <c r="L136" s="33">
        <v>711092132</v>
      </c>
      <c r="M136" s="33">
        <v>688709171</v>
      </c>
      <c r="N136" s="33">
        <v>688709171</v>
      </c>
      <c r="O136" s="103">
        <v>688709171</v>
      </c>
      <c r="P136" s="204"/>
      <c r="Q136" s="211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17" customFormat="1" ht="16.5" customHeight="1">
      <c r="A137" s="138" t="s">
        <v>107</v>
      </c>
      <c r="B137" s="250" t="s">
        <v>108</v>
      </c>
      <c r="C137" s="42" t="s">
        <v>57</v>
      </c>
      <c r="D137" s="33">
        <v>701539</v>
      </c>
      <c r="E137" s="33"/>
      <c r="F137" s="33">
        <v>701539</v>
      </c>
      <c r="G137" s="33"/>
      <c r="H137" s="33"/>
      <c r="I137" s="33"/>
      <c r="J137" s="33"/>
      <c r="K137" s="33"/>
      <c r="L137" s="33"/>
      <c r="M137" s="33"/>
      <c r="N137" s="33"/>
      <c r="O137" s="103"/>
      <c r="P137" s="148"/>
      <c r="Q137" s="223" t="s">
        <v>87</v>
      </c>
      <c r="R137" s="157" t="s">
        <v>82</v>
      </c>
      <c r="S137" s="244">
        <v>57</v>
      </c>
      <c r="T137" s="244" t="s">
        <v>82</v>
      </c>
      <c r="U137" s="244" t="s">
        <v>82</v>
      </c>
      <c r="V137" s="244" t="s">
        <v>82</v>
      </c>
      <c r="W137" s="244" t="s">
        <v>82</v>
      </c>
      <c r="X137" s="244" t="s">
        <v>82</v>
      </c>
      <c r="Y137" s="112"/>
      <c r="Z137" s="112"/>
      <c r="AA137" s="112"/>
      <c r="AB137" s="112"/>
      <c r="AC137" s="248">
        <v>57</v>
      </c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17" customFormat="1" ht="33.75" customHeight="1">
      <c r="A138" s="139"/>
      <c r="B138" s="251"/>
      <c r="C138" s="44" t="s">
        <v>58</v>
      </c>
      <c r="D138" s="33">
        <v>701539</v>
      </c>
      <c r="E138" s="33"/>
      <c r="F138" s="33">
        <v>701539</v>
      </c>
      <c r="G138" s="33"/>
      <c r="H138" s="33"/>
      <c r="I138" s="33"/>
      <c r="J138" s="33"/>
      <c r="K138" s="33"/>
      <c r="L138" s="33"/>
      <c r="M138" s="33"/>
      <c r="N138" s="33"/>
      <c r="O138" s="103"/>
      <c r="P138" s="148"/>
      <c r="Q138" s="252"/>
      <c r="R138" s="158"/>
      <c r="S138" s="245"/>
      <c r="T138" s="245"/>
      <c r="U138" s="245"/>
      <c r="V138" s="245"/>
      <c r="W138" s="245"/>
      <c r="X138" s="245"/>
      <c r="Y138" s="113"/>
      <c r="Z138" s="113"/>
      <c r="AA138" s="113"/>
      <c r="AB138" s="113"/>
      <c r="AC138" s="249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pans="1:256" s="17" customFormat="1" ht="15.6" customHeight="1">
      <c r="A139" s="136"/>
      <c r="B139" s="137" t="s">
        <v>12</v>
      </c>
      <c r="C139" s="42" t="s">
        <v>57</v>
      </c>
      <c r="D139" s="33">
        <f>D135+D137</f>
        <v>4933405860</v>
      </c>
      <c r="E139" s="33">
        <f>E135</f>
        <v>718546778</v>
      </c>
      <c r="F139" s="33">
        <f>F135+F137</f>
        <v>719170488</v>
      </c>
      <c r="G139" s="33">
        <f>G135</f>
        <v>718468949</v>
      </c>
      <c r="H139" s="33">
        <v>723063294</v>
      </c>
      <c r="I139" s="33">
        <v>723063294</v>
      </c>
      <c r="J139" s="33">
        <v>723063294</v>
      </c>
      <c r="K139" s="33">
        <v>723063294</v>
      </c>
      <c r="L139" s="33">
        <f t="shared" ref="L139:O140" si="30">L135</f>
        <v>711092132</v>
      </c>
      <c r="M139" s="33">
        <f t="shared" si="30"/>
        <v>688709171</v>
      </c>
      <c r="N139" s="33">
        <f t="shared" si="30"/>
        <v>688709171</v>
      </c>
      <c r="O139" s="33">
        <f t="shared" si="30"/>
        <v>688709171</v>
      </c>
      <c r="P139" s="165" t="s">
        <v>59</v>
      </c>
      <c r="Q139" s="165" t="s">
        <v>59</v>
      </c>
      <c r="R139" s="165" t="s">
        <v>59</v>
      </c>
      <c r="S139" s="165" t="s">
        <v>59</v>
      </c>
      <c r="T139" s="165" t="s">
        <v>59</v>
      </c>
      <c r="U139" s="165" t="s">
        <v>59</v>
      </c>
      <c r="V139" s="165" t="s">
        <v>59</v>
      </c>
      <c r="W139" s="165" t="s">
        <v>59</v>
      </c>
      <c r="X139" s="165" t="s">
        <v>59</v>
      </c>
      <c r="Y139" s="165"/>
      <c r="Z139" s="165"/>
      <c r="AA139" s="165"/>
      <c r="AB139" s="165"/>
      <c r="AC139" s="165" t="s">
        <v>59</v>
      </c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pans="1:256" s="17" customFormat="1" ht="31.5">
      <c r="A140" s="136"/>
      <c r="B140" s="137"/>
      <c r="C140" s="134" t="s">
        <v>58</v>
      </c>
      <c r="D140" s="33">
        <f>E140+F140+G140+L140+M140+N140+O140</f>
        <v>4933405860</v>
      </c>
      <c r="E140" s="33">
        <f>E136</f>
        <v>718546778</v>
      </c>
      <c r="F140" s="33">
        <f>F136+F138</f>
        <v>719170488</v>
      </c>
      <c r="G140" s="33">
        <f>G136</f>
        <v>718468949</v>
      </c>
      <c r="H140" s="33">
        <v>723063294</v>
      </c>
      <c r="I140" s="33">
        <v>723063294</v>
      </c>
      <c r="J140" s="33">
        <v>723063294</v>
      </c>
      <c r="K140" s="33">
        <v>723063294</v>
      </c>
      <c r="L140" s="33">
        <f t="shared" si="30"/>
        <v>711092132</v>
      </c>
      <c r="M140" s="33">
        <f t="shared" si="30"/>
        <v>688709171</v>
      </c>
      <c r="N140" s="33">
        <f t="shared" si="30"/>
        <v>688709171</v>
      </c>
      <c r="O140" s="33">
        <f t="shared" si="30"/>
        <v>688709171</v>
      </c>
      <c r="P140" s="136" t="s">
        <v>59</v>
      </c>
      <c r="Q140" s="136" t="s">
        <v>59</v>
      </c>
      <c r="R140" s="136" t="s">
        <v>59</v>
      </c>
      <c r="S140" s="136" t="s">
        <v>59</v>
      </c>
      <c r="T140" s="136" t="s">
        <v>59</v>
      </c>
      <c r="U140" s="136" t="s">
        <v>59</v>
      </c>
      <c r="V140" s="136" t="s">
        <v>59</v>
      </c>
      <c r="W140" s="136" t="s">
        <v>59</v>
      </c>
      <c r="X140" s="136" t="s">
        <v>59</v>
      </c>
      <c r="Y140" s="136" t="s">
        <v>59</v>
      </c>
      <c r="Z140" s="136"/>
      <c r="AA140" s="136"/>
      <c r="AB140" s="136"/>
      <c r="AC140" s="13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pans="1:256" s="17" customFormat="1" ht="36.75" customHeight="1">
      <c r="A141" s="101"/>
      <c r="B141" s="136" t="s">
        <v>13</v>
      </c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36"/>
      <c r="Z141" s="36"/>
      <c r="AA141" s="36"/>
      <c r="AB141" s="37"/>
      <c r="AC141" s="70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s="17" customFormat="1" ht="15.6" customHeight="1">
      <c r="A142" s="212" t="s">
        <v>109</v>
      </c>
      <c r="B142" s="137" t="s">
        <v>14</v>
      </c>
      <c r="C142" s="42" t="s">
        <v>57</v>
      </c>
      <c r="D142" s="33">
        <f>E142+F142+G142+L142+M142+N142+O142</f>
        <v>4956115</v>
      </c>
      <c r="E142" s="33">
        <v>1632799</v>
      </c>
      <c r="F142" s="33">
        <v>553886</v>
      </c>
      <c r="G142" s="33">
        <v>553886</v>
      </c>
      <c r="H142" s="114"/>
      <c r="I142" s="114"/>
      <c r="J142" s="114"/>
      <c r="K142" s="114"/>
      <c r="L142" s="33">
        <v>553886</v>
      </c>
      <c r="M142" s="33">
        <v>553886</v>
      </c>
      <c r="N142" s="33">
        <v>553886</v>
      </c>
      <c r="O142" s="33">
        <v>553886</v>
      </c>
      <c r="P142" s="151" t="s">
        <v>50</v>
      </c>
      <c r="Q142" s="141" t="s">
        <v>33</v>
      </c>
      <c r="R142" s="153">
        <v>100</v>
      </c>
      <c r="S142" s="153">
        <v>100</v>
      </c>
      <c r="T142" s="153">
        <v>100</v>
      </c>
      <c r="U142" s="153">
        <v>100</v>
      </c>
      <c r="V142" s="153">
        <v>100</v>
      </c>
      <c r="W142" s="153">
        <v>100</v>
      </c>
      <c r="X142" s="153">
        <v>100</v>
      </c>
      <c r="Y142" s="36"/>
      <c r="Z142" s="36"/>
      <c r="AA142" s="36"/>
      <c r="AB142" s="37"/>
      <c r="AC142" s="153">
        <v>100</v>
      </c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pans="1:256" s="17" customFormat="1" ht="31.5">
      <c r="A143" s="212"/>
      <c r="B143" s="137"/>
      <c r="C143" s="134" t="s">
        <v>58</v>
      </c>
      <c r="D143" s="33">
        <f>E143+F143+G143+L143+M143+N143+O143</f>
        <v>4956115</v>
      </c>
      <c r="E143" s="33">
        <v>1632799</v>
      </c>
      <c r="F143" s="33">
        <v>553886</v>
      </c>
      <c r="G143" s="33">
        <v>553886</v>
      </c>
      <c r="H143" s="114"/>
      <c r="I143" s="114"/>
      <c r="J143" s="114"/>
      <c r="K143" s="114"/>
      <c r="L143" s="33">
        <v>553886</v>
      </c>
      <c r="M143" s="33">
        <v>553886</v>
      </c>
      <c r="N143" s="33">
        <v>553886</v>
      </c>
      <c r="O143" s="33">
        <v>553886</v>
      </c>
      <c r="P143" s="165"/>
      <c r="Q143" s="143"/>
      <c r="R143" s="176"/>
      <c r="S143" s="176"/>
      <c r="T143" s="176"/>
      <c r="U143" s="176"/>
      <c r="V143" s="176"/>
      <c r="W143" s="176"/>
      <c r="X143" s="176"/>
      <c r="Y143" s="36"/>
      <c r="Z143" s="36"/>
      <c r="AA143" s="36"/>
      <c r="AB143" s="37"/>
      <c r="AC143" s="17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pans="1:256" s="17" customFormat="1" ht="15.6" customHeight="1">
      <c r="A144" s="212"/>
      <c r="B144" s="137" t="s">
        <v>113</v>
      </c>
      <c r="C144" s="42" t="s">
        <v>57</v>
      </c>
      <c r="D144" s="33">
        <f>E144+F144+G144+L144+M144+N144+O144</f>
        <v>4956115</v>
      </c>
      <c r="E144" s="33">
        <v>1632799</v>
      </c>
      <c r="F144" s="33">
        <v>553886</v>
      </c>
      <c r="G144" s="33">
        <v>553886</v>
      </c>
      <c r="H144" s="33"/>
      <c r="I144" s="33"/>
      <c r="J144" s="33"/>
      <c r="K144" s="33"/>
      <c r="L144" s="33">
        <v>553886</v>
      </c>
      <c r="M144" s="33">
        <v>553886</v>
      </c>
      <c r="N144" s="33">
        <v>553886</v>
      </c>
      <c r="O144" s="33">
        <v>553886</v>
      </c>
      <c r="P144" s="165" t="s">
        <v>59</v>
      </c>
      <c r="Q144" s="136" t="s">
        <v>59</v>
      </c>
      <c r="R144" s="136" t="s">
        <v>59</v>
      </c>
      <c r="S144" s="136" t="s">
        <v>59</v>
      </c>
      <c r="T144" s="136" t="s">
        <v>59</v>
      </c>
      <c r="U144" s="136" t="s">
        <v>59</v>
      </c>
      <c r="V144" s="136" t="s">
        <v>59</v>
      </c>
      <c r="W144" s="136" t="s">
        <v>59</v>
      </c>
      <c r="X144" s="136" t="s">
        <v>59</v>
      </c>
      <c r="Y144" s="136" t="s">
        <v>59</v>
      </c>
      <c r="Z144" s="136" t="s">
        <v>59</v>
      </c>
      <c r="AA144" s="136" t="s">
        <v>59</v>
      </c>
      <c r="AB144" s="136" t="s">
        <v>59</v>
      </c>
      <c r="AC144" s="136" t="s">
        <v>59</v>
      </c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s="17" customFormat="1" ht="31.5">
      <c r="A145" s="212"/>
      <c r="B145" s="137"/>
      <c r="C145" s="134" t="s">
        <v>58</v>
      </c>
      <c r="D145" s="33">
        <f>E145+F145+G145+L145+M145+N145+O145</f>
        <v>4956115</v>
      </c>
      <c r="E145" s="33">
        <v>1632799</v>
      </c>
      <c r="F145" s="33">
        <v>553886</v>
      </c>
      <c r="G145" s="33">
        <f>G144</f>
        <v>553886</v>
      </c>
      <c r="H145" s="33"/>
      <c r="I145" s="33"/>
      <c r="J145" s="33"/>
      <c r="K145" s="33"/>
      <c r="L145" s="33">
        <v>553886</v>
      </c>
      <c r="M145" s="33">
        <v>553886</v>
      </c>
      <c r="N145" s="33">
        <v>553886</v>
      </c>
      <c r="O145" s="33">
        <v>553886</v>
      </c>
      <c r="P145" s="136" t="s">
        <v>59</v>
      </c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s="17" customFormat="1" ht="33.75" customHeight="1">
      <c r="A146" s="101"/>
      <c r="B146" s="136" t="s">
        <v>15</v>
      </c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15"/>
      <c r="Z146" s="36"/>
      <c r="AA146" s="36"/>
      <c r="AB146" s="37"/>
      <c r="AC146" s="70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pans="1:256" s="17" customFormat="1" ht="15.75" customHeight="1">
      <c r="A147" s="199" t="s">
        <v>110</v>
      </c>
      <c r="B147" s="141" t="s">
        <v>115</v>
      </c>
      <c r="C147" s="42" t="s">
        <v>57</v>
      </c>
      <c r="D147" s="116">
        <f t="shared" ref="D147:D150" si="31">SUM(E147:O147)</f>
        <v>41351800</v>
      </c>
      <c r="E147" s="33">
        <v>41351800</v>
      </c>
      <c r="F147" s="33">
        <f t="shared" ref="F147:K147" si="32">F148</f>
        <v>0</v>
      </c>
      <c r="G147" s="33">
        <f t="shared" si="32"/>
        <v>0</v>
      </c>
      <c r="H147" s="33">
        <f t="shared" si="32"/>
        <v>0</v>
      </c>
      <c r="I147" s="33">
        <f t="shared" si="32"/>
        <v>0</v>
      </c>
      <c r="J147" s="33">
        <f t="shared" si="32"/>
        <v>0</v>
      </c>
      <c r="K147" s="33">
        <f t="shared" si="32"/>
        <v>0</v>
      </c>
      <c r="L147" s="33"/>
      <c r="M147" s="39"/>
      <c r="N147" s="39"/>
      <c r="O147" s="39"/>
      <c r="P147" s="151" t="s">
        <v>51</v>
      </c>
      <c r="Q147" s="141" t="s">
        <v>17</v>
      </c>
      <c r="R147" s="153">
        <v>7</v>
      </c>
      <c r="S147" s="153" t="s">
        <v>82</v>
      </c>
      <c r="T147" s="153" t="s">
        <v>82</v>
      </c>
      <c r="U147" s="153" t="s">
        <v>82</v>
      </c>
      <c r="V147" s="153" t="s">
        <v>82</v>
      </c>
      <c r="W147" s="153" t="s">
        <v>82</v>
      </c>
      <c r="X147" s="153" t="s">
        <v>82</v>
      </c>
      <c r="Y147" s="153"/>
      <c r="Z147" s="153"/>
      <c r="AA147" s="153"/>
      <c r="AB147" s="153"/>
      <c r="AC147" s="153">
        <v>7</v>
      </c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17" customFormat="1" ht="31.5">
      <c r="A148" s="200"/>
      <c r="B148" s="142"/>
      <c r="C148" s="44" t="s">
        <v>58</v>
      </c>
      <c r="D148" s="116">
        <f t="shared" si="31"/>
        <v>41351800</v>
      </c>
      <c r="E148" s="33">
        <v>41351800</v>
      </c>
      <c r="F148" s="33"/>
      <c r="G148" s="33"/>
      <c r="H148" s="33"/>
      <c r="I148" s="33"/>
      <c r="J148" s="33"/>
      <c r="K148" s="33"/>
      <c r="L148" s="33"/>
      <c r="M148" s="50"/>
      <c r="N148" s="50"/>
      <c r="O148" s="50"/>
      <c r="P148" s="152"/>
      <c r="Q148" s="142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s="17" customFormat="1" ht="15.6" customHeight="1">
      <c r="A149" s="155"/>
      <c r="B149" s="141" t="s">
        <v>114</v>
      </c>
      <c r="C149" s="42" t="s">
        <v>57</v>
      </c>
      <c r="D149" s="116">
        <f t="shared" si="31"/>
        <v>41351800</v>
      </c>
      <c r="E149" s="33">
        <v>41351800</v>
      </c>
      <c r="F149" s="33"/>
      <c r="G149" s="33"/>
      <c r="H149" s="33"/>
      <c r="I149" s="33"/>
      <c r="J149" s="33"/>
      <c r="K149" s="33"/>
      <c r="L149" s="33"/>
      <c r="M149" s="50"/>
      <c r="N149" s="50"/>
      <c r="O149" s="50"/>
      <c r="P149" s="151" t="s">
        <v>59</v>
      </c>
      <c r="Q149" s="151" t="s">
        <v>59</v>
      </c>
      <c r="R149" s="151" t="s">
        <v>59</v>
      </c>
      <c r="S149" s="151" t="s">
        <v>59</v>
      </c>
      <c r="T149" s="151" t="s">
        <v>59</v>
      </c>
      <c r="U149" s="151" t="s">
        <v>59</v>
      </c>
      <c r="V149" s="151" t="s">
        <v>59</v>
      </c>
      <c r="W149" s="151" t="s">
        <v>59</v>
      </c>
      <c r="X149" s="151" t="s">
        <v>59</v>
      </c>
      <c r="Y149" s="151"/>
      <c r="Z149" s="151"/>
      <c r="AA149" s="151"/>
      <c r="AB149" s="151"/>
      <c r="AC149" s="151" t="s">
        <v>59</v>
      </c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17" customFormat="1" ht="31.5">
      <c r="A150" s="156"/>
      <c r="B150" s="142"/>
      <c r="C150" s="44" t="s">
        <v>58</v>
      </c>
      <c r="D150" s="116">
        <f t="shared" si="31"/>
        <v>41351800</v>
      </c>
      <c r="E150" s="33">
        <f>E148</f>
        <v>41351800</v>
      </c>
      <c r="F150" s="33"/>
      <c r="G150" s="33"/>
      <c r="H150" s="33"/>
      <c r="I150" s="33"/>
      <c r="J150" s="33"/>
      <c r="K150" s="33"/>
      <c r="L150" s="33"/>
      <c r="M150" s="50"/>
      <c r="N150" s="50"/>
      <c r="O150" s="50"/>
      <c r="P150" s="152" t="s">
        <v>59</v>
      </c>
      <c r="Q150" s="152" t="s">
        <v>59</v>
      </c>
      <c r="R150" s="152" t="s">
        <v>59</v>
      </c>
      <c r="S150" s="152" t="s">
        <v>59</v>
      </c>
      <c r="T150" s="152" t="s">
        <v>59</v>
      </c>
      <c r="U150" s="152" t="s">
        <v>59</v>
      </c>
      <c r="V150" s="152" t="s">
        <v>59</v>
      </c>
      <c r="W150" s="152" t="s">
        <v>59</v>
      </c>
      <c r="X150" s="152" t="s">
        <v>59</v>
      </c>
      <c r="Y150" s="152"/>
      <c r="Z150" s="152"/>
      <c r="AA150" s="152"/>
      <c r="AB150" s="152"/>
      <c r="AC150" s="152" t="s">
        <v>59</v>
      </c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17" customFormat="1" ht="15.6" customHeight="1">
      <c r="A151" s="155"/>
      <c r="B151" s="141" t="s">
        <v>21</v>
      </c>
      <c r="C151" s="42" t="s">
        <v>57</v>
      </c>
      <c r="D151" s="116">
        <f>E151+F151+G151+L151+M151+N151+O151</f>
        <v>4979713775</v>
      </c>
      <c r="E151" s="33">
        <f>E139+E144+E149</f>
        <v>761531377</v>
      </c>
      <c r="F151" s="33">
        <f>F139+F144</f>
        <v>719724374</v>
      </c>
      <c r="G151" s="33">
        <f>G139+G144+G149</f>
        <v>719022835</v>
      </c>
      <c r="H151" s="39">
        <f t="shared" ref="H151:K151" si="33">H152</f>
        <v>723063294</v>
      </c>
      <c r="I151" s="39">
        <f t="shared" si="33"/>
        <v>723063294</v>
      </c>
      <c r="J151" s="39">
        <f t="shared" si="33"/>
        <v>723063294</v>
      </c>
      <c r="K151" s="39">
        <f t="shared" si="33"/>
        <v>723063294</v>
      </c>
      <c r="L151" s="33">
        <f>L139+L144+L149</f>
        <v>711646018</v>
      </c>
      <c r="M151" s="33">
        <f>M139+M144+M149</f>
        <v>689263057</v>
      </c>
      <c r="N151" s="33">
        <f>N139+N144+N149</f>
        <v>689263057</v>
      </c>
      <c r="O151" s="33">
        <f>O139+O144+O149</f>
        <v>689263057</v>
      </c>
      <c r="P151" s="151" t="s">
        <v>59</v>
      </c>
      <c r="Q151" s="151" t="s">
        <v>59</v>
      </c>
      <c r="R151" s="151" t="s">
        <v>59</v>
      </c>
      <c r="S151" s="151" t="s">
        <v>59</v>
      </c>
      <c r="T151" s="151" t="s">
        <v>59</v>
      </c>
      <c r="U151" s="151" t="s">
        <v>59</v>
      </c>
      <c r="V151" s="151" t="s">
        <v>59</v>
      </c>
      <c r="W151" s="151" t="s">
        <v>59</v>
      </c>
      <c r="X151" s="151" t="s">
        <v>59</v>
      </c>
      <c r="Y151" s="151"/>
      <c r="Z151" s="151"/>
      <c r="AA151" s="151"/>
      <c r="AB151" s="151"/>
      <c r="AC151" s="151" t="s">
        <v>59</v>
      </c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17" customFormat="1" ht="31.5">
      <c r="A152" s="156"/>
      <c r="B152" s="142"/>
      <c r="C152" s="117" t="s">
        <v>58</v>
      </c>
      <c r="D152" s="116">
        <f>E152+F152+G152+L152+M152+N152+O152</f>
        <v>4979713775</v>
      </c>
      <c r="E152" s="116">
        <f>E140+E145+E150</f>
        <v>761531377</v>
      </c>
      <c r="F152" s="116">
        <f t="shared" ref="F152:O152" si="34">F140+F145+F150</f>
        <v>719724374</v>
      </c>
      <c r="G152" s="116">
        <f t="shared" si="34"/>
        <v>719022835</v>
      </c>
      <c r="H152" s="116">
        <f t="shared" si="34"/>
        <v>723063294</v>
      </c>
      <c r="I152" s="116">
        <f t="shared" si="34"/>
        <v>723063294</v>
      </c>
      <c r="J152" s="116">
        <f t="shared" si="34"/>
        <v>723063294</v>
      </c>
      <c r="K152" s="116">
        <f t="shared" si="34"/>
        <v>723063294</v>
      </c>
      <c r="L152" s="116">
        <f t="shared" si="34"/>
        <v>711646018</v>
      </c>
      <c r="M152" s="116">
        <f t="shared" si="34"/>
        <v>689263057</v>
      </c>
      <c r="N152" s="116">
        <f t="shared" si="34"/>
        <v>689263057</v>
      </c>
      <c r="O152" s="116">
        <f t="shared" si="34"/>
        <v>689263057</v>
      </c>
      <c r="P152" s="152"/>
      <c r="Q152" s="152" t="s">
        <v>59</v>
      </c>
      <c r="R152" s="152" t="s">
        <v>59</v>
      </c>
      <c r="S152" s="152" t="s">
        <v>59</v>
      </c>
      <c r="T152" s="152" t="s">
        <v>59</v>
      </c>
      <c r="U152" s="152" t="s">
        <v>59</v>
      </c>
      <c r="V152" s="152" t="s">
        <v>59</v>
      </c>
      <c r="W152" s="152" t="s">
        <v>59</v>
      </c>
      <c r="X152" s="152" t="s">
        <v>59</v>
      </c>
      <c r="Y152" s="152"/>
      <c r="Z152" s="152"/>
      <c r="AA152" s="152"/>
      <c r="AB152" s="152"/>
      <c r="AC152" s="152" t="s">
        <v>59</v>
      </c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s="17" customFormat="1" ht="14.25" customHeight="1">
      <c r="A153" s="214"/>
      <c r="B153" s="216" t="s">
        <v>69</v>
      </c>
      <c r="C153" s="118" t="s">
        <v>57</v>
      </c>
      <c r="D153" s="116">
        <f>D162+D159+D156</f>
        <v>16550401874</v>
      </c>
      <c r="E153" s="55">
        <f>E162+E159+E156</f>
        <v>2295741255</v>
      </c>
      <c r="F153" s="55">
        <f t="shared" ref="F153:G155" si="35">F159+F156</f>
        <v>2307350981</v>
      </c>
      <c r="G153" s="55">
        <f t="shared" si="35"/>
        <v>2738318409</v>
      </c>
      <c r="H153" s="119"/>
      <c r="I153" s="119"/>
      <c r="J153" s="119"/>
      <c r="K153" s="119"/>
      <c r="L153" s="55">
        <v>2428039345</v>
      </c>
      <c r="M153" s="55">
        <f t="shared" ref="L153:O155" si="36">M156</f>
        <v>2179586368</v>
      </c>
      <c r="N153" s="55">
        <f t="shared" si="36"/>
        <v>2258220388</v>
      </c>
      <c r="O153" s="55">
        <f t="shared" si="36"/>
        <v>2343145128</v>
      </c>
      <c r="P153" s="147" t="s">
        <v>59</v>
      </c>
      <c r="Q153" s="147" t="s">
        <v>59</v>
      </c>
      <c r="R153" s="147" t="s">
        <v>59</v>
      </c>
      <c r="S153" s="147" t="s">
        <v>59</v>
      </c>
      <c r="T153" s="147" t="s">
        <v>59</v>
      </c>
      <c r="U153" s="147" t="s">
        <v>59</v>
      </c>
      <c r="V153" s="147" t="s">
        <v>59</v>
      </c>
      <c r="W153" s="147" t="s">
        <v>59</v>
      </c>
      <c r="X153" s="147" t="s">
        <v>59</v>
      </c>
      <c r="Y153" s="147">
        <f>SUM(E153:O153)</f>
        <v>16550401874</v>
      </c>
      <c r="Z153" s="147"/>
      <c r="AA153" s="147"/>
      <c r="AB153" s="147"/>
      <c r="AC153" s="147" t="s">
        <v>59</v>
      </c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s="17" customFormat="1" ht="84.75" customHeight="1">
      <c r="A154" s="214"/>
      <c r="B154" s="216"/>
      <c r="C154" s="120" t="s">
        <v>65</v>
      </c>
      <c r="D154" s="55">
        <f>D160+D157</f>
        <v>2878336900</v>
      </c>
      <c r="E154" s="55">
        <f>E160+E157</f>
        <v>450777800</v>
      </c>
      <c r="F154" s="55">
        <f t="shared" si="35"/>
        <v>197121700</v>
      </c>
      <c r="G154" s="55">
        <f t="shared" si="35"/>
        <v>501175000</v>
      </c>
      <c r="H154" s="119"/>
      <c r="I154" s="119"/>
      <c r="J154" s="119"/>
      <c r="K154" s="119"/>
      <c r="L154" s="55">
        <f t="shared" si="36"/>
        <v>439262400</v>
      </c>
      <c r="M154" s="55">
        <f t="shared" si="36"/>
        <v>430000000</v>
      </c>
      <c r="N154" s="55">
        <f t="shared" si="36"/>
        <v>430000000</v>
      </c>
      <c r="O154" s="55">
        <f t="shared" si="36"/>
        <v>430000000</v>
      </c>
      <c r="P154" s="149"/>
      <c r="Q154" s="149"/>
      <c r="R154" s="148"/>
      <c r="S154" s="148" t="s">
        <v>59</v>
      </c>
      <c r="T154" s="148" t="s">
        <v>59</v>
      </c>
      <c r="U154" s="148" t="s">
        <v>59</v>
      </c>
      <c r="V154" s="148" t="s">
        <v>59</v>
      </c>
      <c r="W154" s="148" t="s">
        <v>59</v>
      </c>
      <c r="X154" s="148" t="s">
        <v>59</v>
      </c>
      <c r="Y154" s="148"/>
      <c r="Z154" s="148"/>
      <c r="AA154" s="148"/>
      <c r="AB154" s="148"/>
      <c r="AC154" s="148" t="s">
        <v>59</v>
      </c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s="17" customFormat="1" ht="31.5">
      <c r="A155" s="214"/>
      <c r="B155" s="216"/>
      <c r="C155" s="120" t="s">
        <v>58</v>
      </c>
      <c r="D155" s="55">
        <f>D163+D161+D158</f>
        <v>13672064974</v>
      </c>
      <c r="E155" s="55">
        <f>E163+E161+E158</f>
        <v>1844963455</v>
      </c>
      <c r="F155" s="55">
        <f t="shared" si="35"/>
        <v>2110229281</v>
      </c>
      <c r="G155" s="55">
        <f t="shared" si="35"/>
        <v>2237143409</v>
      </c>
      <c r="H155" s="119"/>
      <c r="I155" s="119"/>
      <c r="J155" s="119"/>
      <c r="K155" s="119"/>
      <c r="L155" s="55">
        <f t="shared" si="36"/>
        <v>1988776945</v>
      </c>
      <c r="M155" s="55">
        <f t="shared" si="36"/>
        <v>1749586368</v>
      </c>
      <c r="N155" s="55">
        <f t="shared" si="36"/>
        <v>1828220388</v>
      </c>
      <c r="O155" s="55">
        <f t="shared" si="36"/>
        <v>1913145128</v>
      </c>
      <c r="P155" s="150"/>
      <c r="Q155" s="150" t="s">
        <v>59</v>
      </c>
      <c r="R155" s="148"/>
      <c r="S155" s="148" t="s">
        <v>59</v>
      </c>
      <c r="T155" s="148" t="s">
        <v>59</v>
      </c>
      <c r="U155" s="148" t="s">
        <v>59</v>
      </c>
      <c r="V155" s="148" t="s">
        <v>59</v>
      </c>
      <c r="W155" s="148" t="s">
        <v>59</v>
      </c>
      <c r="X155" s="148" t="s">
        <v>59</v>
      </c>
      <c r="Y155" s="148">
        <f>SUM(E155:O155)</f>
        <v>13672064974</v>
      </c>
      <c r="Z155" s="148"/>
      <c r="AA155" s="148"/>
      <c r="AB155" s="148"/>
      <c r="AC155" s="148" t="s">
        <v>59</v>
      </c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s="17" customFormat="1" ht="15.6" customHeight="1">
      <c r="A156" s="167"/>
      <c r="B156" s="215" t="s">
        <v>18</v>
      </c>
      <c r="C156" s="83" t="s">
        <v>57</v>
      </c>
      <c r="D156" s="84">
        <f>D110+D116+D122+D139+D144</f>
        <v>15904518617</v>
      </c>
      <c r="E156" s="84">
        <f>E110+E116+E122+E139+E144</f>
        <v>2211521981</v>
      </c>
      <c r="F156" s="84">
        <f>F110+F116+F122+F139+F144</f>
        <v>2219627664</v>
      </c>
      <c r="G156" s="84">
        <f>G110+G116+G122+G139+G144</f>
        <v>2264377743</v>
      </c>
      <c r="H156" s="121"/>
      <c r="I156" s="121"/>
      <c r="J156" s="121"/>
      <c r="K156" s="121"/>
      <c r="L156" s="84">
        <f>L110+L116+L122+L139+L144</f>
        <v>2428039345</v>
      </c>
      <c r="M156" s="55">
        <f>M110+M116+M122+M139+M144</f>
        <v>2179586368</v>
      </c>
      <c r="N156" s="55">
        <f>N110+N116+N122+N139+N144</f>
        <v>2258220388</v>
      </c>
      <c r="O156" s="55">
        <f>O110+O116+O122+O139+O144</f>
        <v>2343145128</v>
      </c>
      <c r="P156" s="122" t="s">
        <v>59</v>
      </c>
      <c r="Q156" s="110" t="s">
        <v>59</v>
      </c>
      <c r="R156" s="123" t="s">
        <v>59</v>
      </c>
      <c r="S156" s="123" t="s">
        <v>59</v>
      </c>
      <c r="T156" s="123" t="s">
        <v>59</v>
      </c>
      <c r="U156" s="123" t="s">
        <v>59</v>
      </c>
      <c r="V156" s="123" t="s">
        <v>59</v>
      </c>
      <c r="W156" s="123" t="s">
        <v>59</v>
      </c>
      <c r="X156" s="124" t="s">
        <v>59</v>
      </c>
      <c r="Y156" s="125">
        <f>SUM(E156:O156)</f>
        <v>15904518617</v>
      </c>
      <c r="Z156" s="125"/>
      <c r="AA156" s="125"/>
      <c r="AB156" s="125"/>
      <c r="AC156" s="125" t="s">
        <v>59</v>
      </c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s="17" customFormat="1" ht="63.75" customHeight="1">
      <c r="A157" s="212"/>
      <c r="B157" s="213"/>
      <c r="C157" s="44" t="s">
        <v>65</v>
      </c>
      <c r="D157" s="33">
        <f>D111+D123</f>
        <v>2615136900</v>
      </c>
      <c r="E157" s="33">
        <v>450777800</v>
      </c>
      <c r="F157" s="33">
        <f>F111</f>
        <v>197121700</v>
      </c>
      <c r="G157" s="33">
        <v>237975000</v>
      </c>
      <c r="H157" s="43"/>
      <c r="I157" s="43"/>
      <c r="J157" s="43"/>
      <c r="K157" s="43"/>
      <c r="L157" s="33">
        <v>439262400</v>
      </c>
      <c r="M157" s="94">
        <v>430000000</v>
      </c>
      <c r="N157" s="94">
        <v>430000000</v>
      </c>
      <c r="O157" s="94">
        <v>430000000</v>
      </c>
      <c r="P157" s="34" t="s">
        <v>59</v>
      </c>
      <c r="Q157" s="65" t="s">
        <v>59</v>
      </c>
      <c r="R157" s="65" t="s">
        <v>59</v>
      </c>
      <c r="S157" s="65" t="s">
        <v>59</v>
      </c>
      <c r="T157" s="35" t="s">
        <v>59</v>
      </c>
      <c r="U157" s="35" t="s">
        <v>59</v>
      </c>
      <c r="V157" s="35" t="s">
        <v>59</v>
      </c>
      <c r="W157" s="35" t="s">
        <v>59</v>
      </c>
      <c r="X157" s="66" t="s">
        <v>59</v>
      </c>
      <c r="Y157" s="36"/>
      <c r="Z157" s="36"/>
      <c r="AA157" s="36"/>
      <c r="AB157" s="37"/>
      <c r="AC157" s="66" t="s">
        <v>59</v>
      </c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s="17" customFormat="1" ht="31.5">
      <c r="A158" s="212"/>
      <c r="B158" s="213"/>
      <c r="C158" s="44" t="s">
        <v>58</v>
      </c>
      <c r="D158" s="33">
        <f>D112+D117+D124+D140+D145</f>
        <v>13289381717</v>
      </c>
      <c r="E158" s="33">
        <f>E112+E117+E124+E140+E145</f>
        <v>1760744181</v>
      </c>
      <c r="F158" s="33">
        <f>F112+F117+F124+F140+F145</f>
        <v>2022505964</v>
      </c>
      <c r="G158" s="33">
        <f>G112+G117+G124+G140+G145</f>
        <v>2026402743</v>
      </c>
      <c r="H158" s="40"/>
      <c r="I158" s="40"/>
      <c r="J158" s="40"/>
      <c r="K158" s="40"/>
      <c r="L158" s="33">
        <f>L112+L117+L124+L140+L145</f>
        <v>1988776945</v>
      </c>
      <c r="M158" s="55">
        <f>M112+M117+M124+M140+M145</f>
        <v>1749586368</v>
      </c>
      <c r="N158" s="55">
        <f>N112+N117+N124+N140+N145</f>
        <v>1828220388</v>
      </c>
      <c r="O158" s="55">
        <f>O112+O117+O124+O140+O145</f>
        <v>1913145128</v>
      </c>
      <c r="P158" s="34" t="s">
        <v>59</v>
      </c>
      <c r="Q158" s="65" t="s">
        <v>59</v>
      </c>
      <c r="R158" s="65" t="s">
        <v>59</v>
      </c>
      <c r="S158" s="65" t="s">
        <v>59</v>
      </c>
      <c r="T158" s="35" t="s">
        <v>59</v>
      </c>
      <c r="U158" s="35" t="s">
        <v>59</v>
      </c>
      <c r="V158" s="35" t="s">
        <v>59</v>
      </c>
      <c r="W158" s="35" t="s">
        <v>59</v>
      </c>
      <c r="X158" s="66" t="s">
        <v>59</v>
      </c>
      <c r="Y158" s="36"/>
      <c r="Z158" s="36"/>
      <c r="AA158" s="36"/>
      <c r="AB158" s="37"/>
      <c r="AC158" s="66" t="s">
        <v>59</v>
      </c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s="17" customFormat="1" ht="18" customHeight="1">
      <c r="A159" s="212"/>
      <c r="B159" s="213" t="s">
        <v>19</v>
      </c>
      <c r="C159" s="42" t="s">
        <v>57</v>
      </c>
      <c r="D159" s="33">
        <f>D36+D41+D66+D78</f>
        <v>604531457</v>
      </c>
      <c r="E159" s="33">
        <f>E36+E41+E78</f>
        <v>42867474</v>
      </c>
      <c r="F159" s="33">
        <f>F36+F66+F78</f>
        <v>87723317</v>
      </c>
      <c r="G159" s="33">
        <v>473940666</v>
      </c>
      <c r="H159" s="39" t="e">
        <f t="shared" ref="H159:K159" si="37">H160+H161</f>
        <v>#REF!</v>
      </c>
      <c r="I159" s="39" t="e">
        <f t="shared" si="37"/>
        <v>#REF!</v>
      </c>
      <c r="J159" s="39" t="e">
        <f t="shared" si="37"/>
        <v>#REF!</v>
      </c>
      <c r="K159" s="39" t="e">
        <f t="shared" si="37"/>
        <v>#REF!</v>
      </c>
      <c r="L159" s="39"/>
      <c r="M159" s="39"/>
      <c r="N159" s="39"/>
      <c r="O159" s="39"/>
      <c r="P159" s="34" t="s">
        <v>59</v>
      </c>
      <c r="Q159" s="65" t="s">
        <v>59</v>
      </c>
      <c r="R159" s="65" t="s">
        <v>59</v>
      </c>
      <c r="S159" s="65" t="s">
        <v>59</v>
      </c>
      <c r="T159" s="35" t="s">
        <v>59</v>
      </c>
      <c r="U159" s="35" t="s">
        <v>59</v>
      </c>
      <c r="V159" s="35" t="s">
        <v>59</v>
      </c>
      <c r="W159" s="35" t="s">
        <v>59</v>
      </c>
      <c r="X159" s="66" t="s">
        <v>59</v>
      </c>
      <c r="Y159" s="36"/>
      <c r="Z159" s="36"/>
      <c r="AA159" s="36"/>
      <c r="AB159" s="37"/>
      <c r="AC159" s="66" t="s">
        <v>59</v>
      </c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s="17" customFormat="1" ht="61.5" customHeight="1">
      <c r="A160" s="212"/>
      <c r="B160" s="213"/>
      <c r="C160" s="44" t="s">
        <v>65</v>
      </c>
      <c r="D160" s="33">
        <f>D67</f>
        <v>263200000</v>
      </c>
      <c r="E160" s="39"/>
      <c r="F160" s="33"/>
      <c r="G160" s="33">
        <v>263200000</v>
      </c>
      <c r="H160" s="40">
        <v>0</v>
      </c>
      <c r="I160" s="40">
        <v>0</v>
      </c>
      <c r="J160" s="40">
        <v>0</v>
      </c>
      <c r="K160" s="40">
        <v>0</v>
      </c>
      <c r="L160" s="39"/>
      <c r="M160" s="50"/>
      <c r="N160" s="50"/>
      <c r="O160" s="50"/>
      <c r="P160" s="34" t="s">
        <v>59</v>
      </c>
      <c r="Q160" s="65" t="s">
        <v>59</v>
      </c>
      <c r="R160" s="65" t="s">
        <v>59</v>
      </c>
      <c r="S160" s="65" t="s">
        <v>59</v>
      </c>
      <c r="T160" s="35" t="s">
        <v>59</v>
      </c>
      <c r="U160" s="35" t="s">
        <v>59</v>
      </c>
      <c r="V160" s="35" t="s">
        <v>59</v>
      </c>
      <c r="W160" s="35" t="s">
        <v>59</v>
      </c>
      <c r="X160" s="66" t="s">
        <v>59</v>
      </c>
      <c r="Y160" s="36"/>
      <c r="Z160" s="36"/>
      <c r="AA160" s="36"/>
      <c r="AB160" s="37"/>
      <c r="AC160" s="66" t="s">
        <v>59</v>
      </c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s="17" customFormat="1" ht="31.5">
      <c r="A161" s="212"/>
      <c r="B161" s="213"/>
      <c r="C161" s="44" t="s">
        <v>58</v>
      </c>
      <c r="D161" s="33">
        <f>D37+D42+D68+D79</f>
        <v>341331457</v>
      </c>
      <c r="E161" s="33">
        <f>E37+E42+E79</f>
        <v>42867474</v>
      </c>
      <c r="F161" s="33">
        <f>F37+F68+F79</f>
        <v>87723317</v>
      </c>
      <c r="G161" s="33">
        <v>210740666</v>
      </c>
      <c r="H161" s="39" t="e">
        <f>#REF!+#REF!</f>
        <v>#REF!</v>
      </c>
      <c r="I161" s="39" t="e">
        <f>#REF!+#REF!</f>
        <v>#REF!</v>
      </c>
      <c r="J161" s="39" t="e">
        <f>#REF!+#REF!</f>
        <v>#REF!</v>
      </c>
      <c r="K161" s="39" t="e">
        <f>#REF!+#REF!</f>
        <v>#REF!</v>
      </c>
      <c r="L161" s="39"/>
      <c r="M161" s="39"/>
      <c r="N161" s="39"/>
      <c r="O161" s="39"/>
      <c r="P161" s="34" t="s">
        <v>59</v>
      </c>
      <c r="Q161" s="65" t="s">
        <v>59</v>
      </c>
      <c r="R161" s="65" t="s">
        <v>59</v>
      </c>
      <c r="S161" s="65" t="s">
        <v>59</v>
      </c>
      <c r="T161" s="35" t="s">
        <v>59</v>
      </c>
      <c r="U161" s="35" t="s">
        <v>59</v>
      </c>
      <c r="V161" s="35" t="s">
        <v>59</v>
      </c>
      <c r="W161" s="35" t="s">
        <v>59</v>
      </c>
      <c r="X161" s="66" t="s">
        <v>59</v>
      </c>
      <c r="Y161" s="36"/>
      <c r="Z161" s="36"/>
      <c r="AA161" s="36"/>
      <c r="AB161" s="37"/>
      <c r="AC161" s="66" t="s">
        <v>59</v>
      </c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s="10" customFormat="1" ht="19.5" customHeight="1">
      <c r="A162" s="212"/>
      <c r="B162" s="213" t="s">
        <v>20</v>
      </c>
      <c r="C162" s="42" t="s">
        <v>57</v>
      </c>
      <c r="D162" s="33">
        <f>E162+F162+G162+L162+M162+N162+O162</f>
        <v>41351800</v>
      </c>
      <c r="E162" s="33">
        <v>41351800</v>
      </c>
      <c r="F162" s="39"/>
      <c r="G162" s="39"/>
      <c r="H162" s="39"/>
      <c r="I162" s="39"/>
      <c r="J162" s="39"/>
      <c r="K162" s="39"/>
      <c r="L162" s="39"/>
      <c r="M162" s="50"/>
      <c r="N162" s="50"/>
      <c r="O162" s="50"/>
      <c r="P162" s="65" t="s">
        <v>59</v>
      </c>
      <c r="Q162" s="65" t="s">
        <v>59</v>
      </c>
      <c r="R162" s="65" t="s">
        <v>59</v>
      </c>
      <c r="S162" s="65" t="s">
        <v>59</v>
      </c>
      <c r="T162" s="35" t="s">
        <v>59</v>
      </c>
      <c r="U162" s="35" t="s">
        <v>59</v>
      </c>
      <c r="V162" s="35" t="s">
        <v>59</v>
      </c>
      <c r="W162" s="35" t="s">
        <v>59</v>
      </c>
      <c r="X162" s="66" t="s">
        <v>59</v>
      </c>
      <c r="Y162" s="36"/>
      <c r="Z162" s="36"/>
      <c r="AA162" s="36"/>
      <c r="AB162" s="37"/>
      <c r="AC162" s="66" t="s">
        <v>59</v>
      </c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s="10" customFormat="1" ht="47.25" customHeight="1">
      <c r="A163" s="212"/>
      <c r="B163" s="213"/>
      <c r="C163" s="44" t="s">
        <v>58</v>
      </c>
      <c r="D163" s="33">
        <v>41351800</v>
      </c>
      <c r="E163" s="33">
        <v>41351800</v>
      </c>
      <c r="F163" s="39"/>
      <c r="G163" s="39"/>
      <c r="H163" s="39"/>
      <c r="I163" s="39"/>
      <c r="J163" s="39"/>
      <c r="K163" s="39"/>
      <c r="L163" s="39"/>
      <c r="M163" s="50"/>
      <c r="N163" s="50"/>
      <c r="O163" s="50"/>
      <c r="P163" s="65" t="s">
        <v>59</v>
      </c>
      <c r="Q163" s="65" t="s">
        <v>59</v>
      </c>
      <c r="R163" s="65" t="s">
        <v>59</v>
      </c>
      <c r="S163" s="65" t="s">
        <v>59</v>
      </c>
      <c r="T163" s="35" t="s">
        <v>59</v>
      </c>
      <c r="U163" s="35" t="s">
        <v>59</v>
      </c>
      <c r="V163" s="35" t="s">
        <v>59</v>
      </c>
      <c r="W163" s="35" t="s">
        <v>59</v>
      </c>
      <c r="X163" s="66" t="s">
        <v>59</v>
      </c>
      <c r="Y163" s="36"/>
      <c r="Z163" s="36"/>
      <c r="AA163" s="36"/>
      <c r="AB163" s="37"/>
      <c r="AC163" s="66" t="s">
        <v>59</v>
      </c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s="10" customFormat="1" ht="15.75">
      <c r="A164" s="51"/>
      <c r="B164" s="52"/>
      <c r="C164" s="52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9"/>
      <c r="Q164" s="49"/>
      <c r="R164" s="49"/>
      <c r="S164" s="49"/>
      <c r="T164" s="49"/>
      <c r="U164" s="49"/>
      <c r="V164" s="49"/>
      <c r="W164" s="49"/>
      <c r="X164" s="49"/>
      <c r="Y164" s="18"/>
      <c r="Z164" s="18"/>
      <c r="AA164" s="18"/>
      <c r="AB164" s="54"/>
      <c r="AC164" s="49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s="10" customFormat="1"/>
    <row r="166" spans="1:256" s="10" customFormat="1"/>
    <row r="167" spans="1:256" s="10" customFormat="1"/>
    <row r="168" spans="1:256" s="10" customFormat="1"/>
    <row r="169" spans="1:256" s="10" customFormat="1"/>
    <row r="170" spans="1:256" s="10" customFormat="1"/>
    <row r="171" spans="1:256" s="10" customFormat="1"/>
    <row r="172" spans="1:256" s="10" customFormat="1"/>
    <row r="173" spans="1:256" s="10" customFormat="1"/>
    <row r="174" spans="1:256" s="10" customFormat="1"/>
    <row r="175" spans="1:256" s="10" customFormat="1"/>
    <row r="176" spans="1:256" s="10" customFormat="1"/>
    <row r="177" spans="3:3" s="10" customFormat="1"/>
    <row r="178" spans="3:3" s="10" customFormat="1"/>
    <row r="179" spans="3:3" s="10" customFormat="1"/>
    <row r="180" spans="3:3" s="10" customFormat="1"/>
    <row r="181" spans="3:3" s="10" customFormat="1"/>
    <row r="182" spans="3:3" s="32" customFormat="1">
      <c r="C182" s="10"/>
    </row>
    <row r="183" spans="3:3" s="32" customFormat="1">
      <c r="C183" s="10"/>
    </row>
    <row r="184" spans="3:3" s="32" customFormat="1">
      <c r="C184" s="10"/>
    </row>
    <row r="185" spans="3:3" s="32" customFormat="1">
      <c r="C185" s="10"/>
    </row>
    <row r="186" spans="3:3" s="32" customFormat="1">
      <c r="C186" s="10"/>
    </row>
    <row r="187" spans="3:3" s="19" customFormat="1">
      <c r="C187" s="10"/>
    </row>
    <row r="188" spans="3:3" s="19" customFormat="1">
      <c r="C188" s="10"/>
    </row>
    <row r="189" spans="3:3" s="19" customFormat="1">
      <c r="C189" s="10"/>
    </row>
    <row r="190" spans="3:3" s="19" customFormat="1">
      <c r="C190" s="10"/>
    </row>
    <row r="191" spans="3:3" s="19" customFormat="1">
      <c r="C191" s="10"/>
    </row>
    <row r="192" spans="3:3" s="19" customFormat="1">
      <c r="C192" s="10"/>
    </row>
    <row r="193" spans="3:3" s="19" customFormat="1">
      <c r="C193" s="10"/>
    </row>
    <row r="194" spans="3:3" s="19" customFormat="1">
      <c r="C194" s="10"/>
    </row>
    <row r="195" spans="3:3" s="19" customFormat="1">
      <c r="C195" s="10"/>
    </row>
    <row r="196" spans="3:3" s="19" customFormat="1">
      <c r="C196" s="10"/>
    </row>
    <row r="197" spans="3:3" s="19" customFormat="1">
      <c r="C197" s="10"/>
    </row>
    <row r="198" spans="3:3" s="19" customFormat="1">
      <c r="C198" s="10"/>
    </row>
    <row r="199" spans="3:3" s="19" customFormat="1">
      <c r="C199" s="10"/>
    </row>
    <row r="200" spans="3:3" s="19" customFormat="1">
      <c r="C200" s="10"/>
    </row>
    <row r="201" spans="3:3" s="19" customFormat="1">
      <c r="C201" s="10"/>
    </row>
    <row r="202" spans="3:3" s="19" customFormat="1">
      <c r="C202" s="10"/>
    </row>
    <row r="203" spans="3:3" s="19" customFormat="1">
      <c r="C203" s="10"/>
    </row>
    <row r="204" spans="3:3" s="19" customFormat="1">
      <c r="C204" s="10"/>
    </row>
    <row r="205" spans="3:3" s="19" customFormat="1">
      <c r="C205" s="10"/>
    </row>
    <row r="206" spans="3:3" s="19" customFormat="1">
      <c r="C206" s="10"/>
    </row>
    <row r="207" spans="3:3" s="19" customFormat="1">
      <c r="C207" s="10"/>
    </row>
    <row r="208" spans="3:3" s="19" customFormat="1">
      <c r="C208" s="10"/>
    </row>
    <row r="209" spans="3:3" s="19" customFormat="1">
      <c r="C209" s="10"/>
    </row>
    <row r="210" spans="3:3" s="19" customFormat="1">
      <c r="C210" s="10"/>
    </row>
    <row r="211" spans="3:3" s="19" customFormat="1">
      <c r="C211" s="10"/>
    </row>
    <row r="212" spans="3:3" s="19" customFormat="1">
      <c r="C212" s="10"/>
    </row>
    <row r="213" spans="3:3" s="19" customFormat="1">
      <c r="C213" s="10"/>
    </row>
    <row r="214" spans="3:3" s="19" customFormat="1">
      <c r="C214" s="10"/>
    </row>
    <row r="215" spans="3:3" s="19" customFormat="1">
      <c r="C215" s="10"/>
    </row>
    <row r="216" spans="3:3" s="19" customFormat="1">
      <c r="C216" s="10"/>
    </row>
    <row r="217" spans="3:3" s="19" customFormat="1">
      <c r="C217" s="10"/>
    </row>
    <row r="218" spans="3:3" s="19" customFormat="1">
      <c r="C218" s="10"/>
    </row>
    <row r="219" spans="3:3" s="19" customFormat="1">
      <c r="C219" s="10"/>
    </row>
    <row r="220" spans="3:3" s="19" customFormat="1">
      <c r="C220" s="10"/>
    </row>
    <row r="221" spans="3:3" s="19" customFormat="1">
      <c r="C221" s="10"/>
    </row>
    <row r="222" spans="3:3" s="19" customFormat="1">
      <c r="C222" s="10"/>
    </row>
    <row r="223" spans="3:3" s="19" customFormat="1">
      <c r="C223" s="10"/>
    </row>
    <row r="224" spans="3:3" s="19" customFormat="1">
      <c r="C224" s="10"/>
    </row>
    <row r="225" spans="3:3" s="19" customFormat="1">
      <c r="C225" s="10"/>
    </row>
    <row r="226" spans="3:3" s="19" customFormat="1">
      <c r="C226" s="10"/>
    </row>
    <row r="227" spans="3:3" s="19" customFormat="1">
      <c r="C227" s="10"/>
    </row>
    <row r="228" spans="3:3" s="19" customFormat="1">
      <c r="C228" s="10"/>
    </row>
    <row r="229" spans="3:3" s="19" customFormat="1">
      <c r="C229" s="10"/>
    </row>
    <row r="230" spans="3:3" s="19" customFormat="1">
      <c r="C230" s="10"/>
    </row>
    <row r="231" spans="3:3" s="19" customFormat="1">
      <c r="C231" s="10"/>
    </row>
    <row r="232" spans="3:3" s="19" customFormat="1">
      <c r="C232" s="10"/>
    </row>
    <row r="233" spans="3:3" s="19" customFormat="1">
      <c r="C233" s="10"/>
    </row>
    <row r="234" spans="3:3" s="19" customFormat="1">
      <c r="C234" s="10"/>
    </row>
    <row r="235" spans="3:3" s="19" customFormat="1">
      <c r="C235" s="10"/>
    </row>
    <row r="236" spans="3:3" s="19" customFormat="1">
      <c r="C236" s="10"/>
    </row>
    <row r="237" spans="3:3" s="19" customFormat="1">
      <c r="C237" s="10"/>
    </row>
    <row r="238" spans="3:3" s="19" customFormat="1">
      <c r="C238" s="10"/>
    </row>
    <row r="239" spans="3:3" s="19" customFormat="1">
      <c r="C239" s="10"/>
    </row>
    <row r="240" spans="3:3" s="19" customFormat="1">
      <c r="C240" s="10"/>
    </row>
    <row r="241" spans="3:3" s="19" customFormat="1">
      <c r="C241" s="10"/>
    </row>
    <row r="242" spans="3:3" s="19" customFormat="1">
      <c r="C242" s="10"/>
    </row>
    <row r="243" spans="3:3" s="19" customFormat="1">
      <c r="C243" s="10"/>
    </row>
    <row r="244" spans="3:3" s="19" customFormat="1">
      <c r="C244" s="10"/>
    </row>
    <row r="245" spans="3:3" s="19" customFormat="1">
      <c r="C245" s="10"/>
    </row>
    <row r="246" spans="3:3" s="19" customFormat="1">
      <c r="C246" s="10"/>
    </row>
    <row r="247" spans="3:3" s="19" customFormat="1">
      <c r="C247" s="10"/>
    </row>
    <row r="248" spans="3:3" s="19" customFormat="1">
      <c r="C248" s="10"/>
    </row>
    <row r="249" spans="3:3" s="19" customFormat="1">
      <c r="C249" s="10"/>
    </row>
    <row r="250" spans="3:3" s="19" customFormat="1">
      <c r="C250" s="10"/>
    </row>
    <row r="251" spans="3:3" s="19" customFormat="1">
      <c r="C251" s="10"/>
    </row>
    <row r="252" spans="3:3" s="19" customFormat="1">
      <c r="C252" s="10"/>
    </row>
    <row r="253" spans="3:3" s="19" customFormat="1">
      <c r="C253" s="10"/>
    </row>
    <row r="254" spans="3:3" s="19" customFormat="1">
      <c r="C254" s="10"/>
    </row>
    <row r="255" spans="3:3" s="19" customFormat="1">
      <c r="C255" s="10"/>
    </row>
    <row r="256" spans="3:3" s="19" customFormat="1">
      <c r="C256" s="10"/>
    </row>
    <row r="257" spans="3:3" s="19" customFormat="1">
      <c r="C257" s="10"/>
    </row>
    <row r="258" spans="3:3" s="19" customFormat="1">
      <c r="C258" s="10"/>
    </row>
    <row r="259" spans="3:3" s="19" customFormat="1">
      <c r="C259" s="10"/>
    </row>
    <row r="260" spans="3:3" s="19" customFormat="1">
      <c r="C260" s="10"/>
    </row>
    <row r="261" spans="3:3" s="19" customFormat="1">
      <c r="C261" s="10"/>
    </row>
    <row r="262" spans="3:3" s="19" customFormat="1">
      <c r="C262" s="10"/>
    </row>
    <row r="263" spans="3:3" s="19" customFormat="1">
      <c r="C263" s="10"/>
    </row>
    <row r="264" spans="3:3" s="19" customFormat="1">
      <c r="C264" s="10"/>
    </row>
    <row r="265" spans="3:3" s="19" customFormat="1">
      <c r="C265" s="10"/>
    </row>
    <row r="266" spans="3:3" s="19" customFormat="1">
      <c r="C266" s="10"/>
    </row>
    <row r="267" spans="3:3" s="19" customFormat="1">
      <c r="C267" s="10"/>
    </row>
    <row r="268" spans="3:3" s="19" customFormat="1">
      <c r="C268" s="10"/>
    </row>
    <row r="269" spans="3:3" s="19" customFormat="1">
      <c r="C269" s="10"/>
    </row>
    <row r="270" spans="3:3" s="19" customFormat="1">
      <c r="C270" s="10"/>
    </row>
    <row r="271" spans="3:3" s="19" customFormat="1">
      <c r="C271" s="10"/>
    </row>
    <row r="272" spans="3:3" s="19" customFormat="1">
      <c r="C272" s="10"/>
    </row>
    <row r="273" spans="3:3" s="19" customFormat="1">
      <c r="C273" s="10"/>
    </row>
    <row r="274" spans="3:3" s="19" customFormat="1">
      <c r="C274" s="10"/>
    </row>
    <row r="275" spans="3:3" s="19" customFormat="1">
      <c r="C275" s="10"/>
    </row>
    <row r="276" spans="3:3" s="19" customFormat="1">
      <c r="C276" s="10"/>
    </row>
    <row r="277" spans="3:3" s="19" customFormat="1">
      <c r="C277" s="10"/>
    </row>
    <row r="278" spans="3:3" s="19" customFormat="1">
      <c r="C278" s="10"/>
    </row>
    <row r="279" spans="3:3" s="19" customFormat="1">
      <c r="C279" s="10"/>
    </row>
    <row r="280" spans="3:3" s="19" customFormat="1">
      <c r="C280" s="10"/>
    </row>
    <row r="281" spans="3:3" s="19" customFormat="1">
      <c r="C281" s="10"/>
    </row>
    <row r="282" spans="3:3" s="19" customFormat="1">
      <c r="C282" s="10"/>
    </row>
    <row r="283" spans="3:3" s="19" customFormat="1">
      <c r="C283" s="10"/>
    </row>
    <row r="284" spans="3:3" s="19" customFormat="1">
      <c r="C284" s="10"/>
    </row>
    <row r="285" spans="3:3" s="19" customFormat="1">
      <c r="C285" s="10"/>
    </row>
    <row r="286" spans="3:3" s="19" customFormat="1">
      <c r="C286" s="10"/>
    </row>
    <row r="287" spans="3:3" s="19" customFormat="1">
      <c r="C287" s="10"/>
    </row>
    <row r="288" spans="3:3" s="19" customFormat="1">
      <c r="C288" s="10"/>
    </row>
    <row r="289" spans="3:3" s="19" customFormat="1">
      <c r="C289" s="10"/>
    </row>
    <row r="290" spans="3:3" s="19" customFormat="1">
      <c r="C290" s="10"/>
    </row>
    <row r="291" spans="3:3" s="19" customFormat="1">
      <c r="C291" s="10"/>
    </row>
    <row r="292" spans="3:3" s="19" customFormat="1">
      <c r="C292" s="10"/>
    </row>
    <row r="293" spans="3:3" s="19" customFormat="1">
      <c r="C293" s="10"/>
    </row>
    <row r="294" spans="3:3" s="19" customFormat="1">
      <c r="C294" s="10"/>
    </row>
    <row r="295" spans="3:3" s="19" customFormat="1">
      <c r="C295" s="10"/>
    </row>
    <row r="296" spans="3:3" s="19" customFormat="1">
      <c r="C296" s="10"/>
    </row>
    <row r="297" spans="3:3" s="19" customFormat="1">
      <c r="C297" s="10"/>
    </row>
    <row r="298" spans="3:3" s="19" customFormat="1">
      <c r="C298" s="10"/>
    </row>
    <row r="299" spans="3:3" s="19" customFormat="1">
      <c r="C299" s="10"/>
    </row>
    <row r="300" spans="3:3" s="19" customFormat="1">
      <c r="C300" s="10"/>
    </row>
    <row r="301" spans="3:3" s="19" customFormat="1">
      <c r="C301" s="10"/>
    </row>
    <row r="302" spans="3:3" s="19" customFormat="1">
      <c r="C302" s="10"/>
    </row>
    <row r="303" spans="3:3" s="19" customFormat="1">
      <c r="C303" s="10"/>
    </row>
    <row r="304" spans="3:3" s="19" customFormat="1">
      <c r="C304" s="10"/>
    </row>
    <row r="305" spans="3:3" s="19" customFormat="1">
      <c r="C305" s="10"/>
    </row>
    <row r="306" spans="3:3" s="19" customFormat="1">
      <c r="C306" s="10"/>
    </row>
    <row r="307" spans="3:3" s="19" customFormat="1">
      <c r="C307" s="10"/>
    </row>
    <row r="308" spans="3:3" s="19" customFormat="1">
      <c r="C308" s="10"/>
    </row>
    <row r="309" spans="3:3" s="19" customFormat="1">
      <c r="C309" s="10"/>
    </row>
  </sheetData>
  <autoFilter ref="A7:IV163"/>
  <mergeCells count="551">
    <mergeCell ref="AC102:AC104"/>
    <mergeCell ref="A102:A104"/>
    <mergeCell ref="B102:B104"/>
    <mergeCell ref="P102:P104"/>
    <mergeCell ref="Q102:Q104"/>
    <mergeCell ref="R102:R104"/>
    <mergeCell ref="S102:S104"/>
    <mergeCell ref="T102:T104"/>
    <mergeCell ref="U102:U104"/>
    <mergeCell ref="V102:V104"/>
    <mergeCell ref="Y102:Y104"/>
    <mergeCell ref="Z102:Z104"/>
    <mergeCell ref="AA102:AA104"/>
    <mergeCell ref="AB102:AB104"/>
    <mergeCell ref="AC51:AC53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Q51:Q53"/>
    <mergeCell ref="A60:A62"/>
    <mergeCell ref="A51:A53"/>
    <mergeCell ref="B51:B53"/>
    <mergeCell ref="C44:C45"/>
    <mergeCell ref="X51:X53"/>
    <mergeCell ref="Y51:Y53"/>
    <mergeCell ref="Z51:Z53"/>
    <mergeCell ref="AA51:AA53"/>
    <mergeCell ref="AB51:AB53"/>
    <mergeCell ref="M44:M45"/>
    <mergeCell ref="N44:N45"/>
    <mergeCell ref="O44:O45"/>
    <mergeCell ref="P60:P62"/>
    <mergeCell ref="P51:P53"/>
    <mergeCell ref="R51:R53"/>
    <mergeCell ref="S51:S53"/>
    <mergeCell ref="T51:T53"/>
    <mergeCell ref="U51:U53"/>
    <mergeCell ref="V51:V53"/>
    <mergeCell ref="W51:W53"/>
    <mergeCell ref="Q60:Q62"/>
    <mergeCell ref="R60:R62"/>
    <mergeCell ref="S60:S62"/>
    <mergeCell ref="T60:T62"/>
    <mergeCell ref="A110:A112"/>
    <mergeCell ref="A108:A109"/>
    <mergeCell ref="A70:A71"/>
    <mergeCell ref="B72:B73"/>
    <mergeCell ref="A74:A75"/>
    <mergeCell ref="B74:B75"/>
    <mergeCell ref="B70:B71"/>
    <mergeCell ref="A72:A73"/>
    <mergeCell ref="A48:A50"/>
    <mergeCell ref="B66:B68"/>
    <mergeCell ref="B69:X69"/>
    <mergeCell ref="Q57:Q59"/>
    <mergeCell ref="R57:R59"/>
    <mergeCell ref="S57:S59"/>
    <mergeCell ref="T57:T59"/>
    <mergeCell ref="U57:U59"/>
    <mergeCell ref="A54:A56"/>
    <mergeCell ref="B54:B56"/>
    <mergeCell ref="A57:A59"/>
    <mergeCell ref="B57:B59"/>
    <mergeCell ref="B60:B62"/>
    <mergeCell ref="P70:P71"/>
    <mergeCell ref="A81:A85"/>
    <mergeCell ref="B81:O85"/>
    <mergeCell ref="AC108:AC109"/>
    <mergeCell ref="Y139:Y140"/>
    <mergeCell ref="A63:A65"/>
    <mergeCell ref="B63:B65"/>
    <mergeCell ref="X137:X138"/>
    <mergeCell ref="A44:A47"/>
    <mergeCell ref="B44:B47"/>
    <mergeCell ref="B86:AC86"/>
    <mergeCell ref="A114:A115"/>
    <mergeCell ref="W119:W121"/>
    <mergeCell ref="AC137:AC138"/>
    <mergeCell ref="B137:B138"/>
    <mergeCell ref="A137:A138"/>
    <mergeCell ref="P135:P138"/>
    <mergeCell ref="Q137:Q138"/>
    <mergeCell ref="P72:P73"/>
    <mergeCell ref="A130:A133"/>
    <mergeCell ref="S137:S138"/>
    <mergeCell ref="T137:T138"/>
    <mergeCell ref="U137:U138"/>
    <mergeCell ref="V137:V138"/>
    <mergeCell ref="W137:W138"/>
    <mergeCell ref="A66:A68"/>
    <mergeCell ref="A139:A140"/>
    <mergeCell ref="B139:B140"/>
    <mergeCell ref="W87:W89"/>
    <mergeCell ref="X87:X89"/>
    <mergeCell ref="V87:V89"/>
    <mergeCell ref="B118:X118"/>
    <mergeCell ref="V135:V136"/>
    <mergeCell ref="W135:W136"/>
    <mergeCell ref="X135:X136"/>
    <mergeCell ref="P139:P140"/>
    <mergeCell ref="W139:W140"/>
    <mergeCell ref="X139:X140"/>
    <mergeCell ref="Q139:Q140"/>
    <mergeCell ref="B135:B136"/>
    <mergeCell ref="B125:B127"/>
    <mergeCell ref="Q108:Q109"/>
    <mergeCell ref="B110:B112"/>
    <mergeCell ref="T135:T136"/>
    <mergeCell ref="U135:U136"/>
    <mergeCell ref="V108:V109"/>
    <mergeCell ref="W108:W109"/>
    <mergeCell ref="R108:R109"/>
    <mergeCell ref="P108:P109"/>
    <mergeCell ref="W102:W104"/>
    <mergeCell ref="X102:X104"/>
    <mergeCell ref="AC151:AC152"/>
    <mergeCell ref="Z144:Z145"/>
    <mergeCell ref="AC139:AC140"/>
    <mergeCell ref="W142:W143"/>
    <mergeCell ref="B141:X141"/>
    <mergeCell ref="AB139:AB140"/>
    <mergeCell ref="AA139:AA140"/>
    <mergeCell ref="AC144:AC145"/>
    <mergeCell ref="AB144:AB145"/>
    <mergeCell ref="S147:S148"/>
    <mergeCell ref="AA144:AA145"/>
    <mergeCell ref="Y144:Y145"/>
    <mergeCell ref="Y151:Y152"/>
    <mergeCell ref="Z151:Z152"/>
    <mergeCell ref="AA151:AA152"/>
    <mergeCell ref="AB151:AB152"/>
    <mergeCell ref="P147:P148"/>
    <mergeCell ref="X142:X143"/>
    <mergeCell ref="T144:T145"/>
    <mergeCell ref="W144:W145"/>
    <mergeCell ref="X144:X145"/>
    <mergeCell ref="AC142:AC143"/>
    <mergeCell ref="U142:U143"/>
    <mergeCell ref="Z149:Z150"/>
    <mergeCell ref="U139:U140"/>
    <mergeCell ref="AC87:AC89"/>
    <mergeCell ref="S74:S75"/>
    <mergeCell ref="T74:T75"/>
    <mergeCell ref="U74:U75"/>
    <mergeCell ref="R70:R71"/>
    <mergeCell ref="S70:S71"/>
    <mergeCell ref="T70:T71"/>
    <mergeCell ref="W74:W75"/>
    <mergeCell ref="X74:X75"/>
    <mergeCell ref="R74:R75"/>
    <mergeCell ref="AC70:AC71"/>
    <mergeCell ref="Y74:Y75"/>
    <mergeCell ref="Z74:Z75"/>
    <mergeCell ref="AA74:AA75"/>
    <mergeCell ref="AA76:AA77"/>
    <mergeCell ref="AB76:AB77"/>
    <mergeCell ref="AC76:AC77"/>
    <mergeCell ref="Z72:Z73"/>
    <mergeCell ref="AA72:AA73"/>
    <mergeCell ref="AB72:AB73"/>
    <mergeCell ref="AC72:AC73"/>
    <mergeCell ref="V139:V140"/>
    <mergeCell ref="T139:T140"/>
    <mergeCell ref="B80:AC80"/>
    <mergeCell ref="AC74:AC75"/>
    <mergeCell ref="X70:X71"/>
    <mergeCell ref="Y70:Y71"/>
    <mergeCell ref="Z70:Z71"/>
    <mergeCell ref="U70:U71"/>
    <mergeCell ref="V70:V71"/>
    <mergeCell ref="W70:W71"/>
    <mergeCell ref="B78:B79"/>
    <mergeCell ref="Q74:Q75"/>
    <mergeCell ref="V74:V75"/>
    <mergeCell ref="A78:A79"/>
    <mergeCell ref="AA70:AA71"/>
    <mergeCell ref="AB70:AB71"/>
    <mergeCell ref="Q70:Q71"/>
    <mergeCell ref="A76:A77"/>
    <mergeCell ref="B76:B77"/>
    <mergeCell ref="X76:X77"/>
    <mergeCell ref="Y76:Y77"/>
    <mergeCell ref="Z76:Z77"/>
    <mergeCell ref="AB74:AB75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P74:P75"/>
    <mergeCell ref="P63:P65"/>
    <mergeCell ref="Q63:Q65"/>
    <mergeCell ref="R63:R65"/>
    <mergeCell ref="S63:S65"/>
    <mergeCell ref="T63:T65"/>
    <mergeCell ref="X63:X65"/>
    <mergeCell ref="U63:U65"/>
    <mergeCell ref="W63:W65"/>
    <mergeCell ref="V63:V65"/>
    <mergeCell ref="AC63:AC65"/>
    <mergeCell ref="P54:P56"/>
    <mergeCell ref="Q54:Q56"/>
    <mergeCell ref="R54:R56"/>
    <mergeCell ref="S54:S56"/>
    <mergeCell ref="T54:T56"/>
    <mergeCell ref="U54:U56"/>
    <mergeCell ref="V54:V56"/>
    <mergeCell ref="W54:W56"/>
    <mergeCell ref="X54:X56"/>
    <mergeCell ref="Y54:Y56"/>
    <mergeCell ref="Z54:Z56"/>
    <mergeCell ref="AA54:AA56"/>
    <mergeCell ref="AB54:AB56"/>
    <mergeCell ref="AC54:AC56"/>
    <mergeCell ref="P57:P59"/>
    <mergeCell ref="V57:V59"/>
    <mergeCell ref="W57:W59"/>
    <mergeCell ref="X57:X59"/>
    <mergeCell ref="Y57:Y59"/>
    <mergeCell ref="Z57:Z59"/>
    <mergeCell ref="AA57:AA59"/>
    <mergeCell ref="AB57:AB59"/>
    <mergeCell ref="AC57:AC59"/>
    <mergeCell ref="AC34:AC35"/>
    <mergeCell ref="Q34:Q35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144:A145"/>
    <mergeCell ref="B144:B145"/>
    <mergeCell ref="P144:P145"/>
    <mergeCell ref="T142:T143"/>
    <mergeCell ref="R142:R143"/>
    <mergeCell ref="S142:S143"/>
    <mergeCell ref="V144:V145"/>
    <mergeCell ref="V142:V143"/>
    <mergeCell ref="R144:R145"/>
    <mergeCell ref="Q144:Q145"/>
    <mergeCell ref="S144:S145"/>
    <mergeCell ref="Q142:Q143"/>
    <mergeCell ref="U144:U145"/>
    <mergeCell ref="A142:A143"/>
    <mergeCell ref="B142:B143"/>
    <mergeCell ref="P142:P143"/>
    <mergeCell ref="A162:A163"/>
    <mergeCell ref="B162:B163"/>
    <mergeCell ref="A153:A155"/>
    <mergeCell ref="A156:A158"/>
    <mergeCell ref="B156:B158"/>
    <mergeCell ref="A159:A161"/>
    <mergeCell ref="B159:B161"/>
    <mergeCell ref="B153:B155"/>
    <mergeCell ref="P153:P155"/>
    <mergeCell ref="A147:A148"/>
    <mergeCell ref="B147:B148"/>
    <mergeCell ref="Q147:Q148"/>
    <mergeCell ref="R147:R148"/>
    <mergeCell ref="B146:X146"/>
    <mergeCell ref="A151:A152"/>
    <mergeCell ref="X151:X152"/>
    <mergeCell ref="P149:P150"/>
    <mergeCell ref="AC114:AC115"/>
    <mergeCell ref="U114:U115"/>
    <mergeCell ref="V114:V115"/>
    <mergeCell ref="B130:O133"/>
    <mergeCell ref="AC135:AC136"/>
    <mergeCell ref="U119:U121"/>
    <mergeCell ref="V119:V121"/>
    <mergeCell ref="X114:X115"/>
    <mergeCell ref="A129:AC129"/>
    <mergeCell ref="A128:AC128"/>
    <mergeCell ref="T119:T121"/>
    <mergeCell ref="X119:X121"/>
    <mergeCell ref="AC119:AC121"/>
    <mergeCell ref="Q135:Q136"/>
    <mergeCell ref="R135:R136"/>
    <mergeCell ref="S135:S136"/>
    <mergeCell ref="A87:A89"/>
    <mergeCell ref="B87:B89"/>
    <mergeCell ref="R1:X1"/>
    <mergeCell ref="R3:T3"/>
    <mergeCell ref="B4:X4"/>
    <mergeCell ref="A39:A40"/>
    <mergeCell ref="B39:B40"/>
    <mergeCell ref="A41:A42"/>
    <mergeCell ref="A36:A37"/>
    <mergeCell ref="B36:B37"/>
    <mergeCell ref="B41:B42"/>
    <mergeCell ref="A26:A27"/>
    <mergeCell ref="B26:B27"/>
    <mergeCell ref="A28:A29"/>
    <mergeCell ref="B28:B29"/>
    <mergeCell ref="B25:X25"/>
    <mergeCell ref="A9:AC9"/>
    <mergeCell ref="D5:D7"/>
    <mergeCell ref="E5:O6"/>
    <mergeCell ref="R5:AB6"/>
    <mergeCell ref="P5:P7"/>
    <mergeCell ref="AC39:AC40"/>
    <mergeCell ref="P48:P50"/>
    <mergeCell ref="P44:P47"/>
    <mergeCell ref="B34:B35"/>
    <mergeCell ref="B32:B33"/>
    <mergeCell ref="P28:P29"/>
    <mergeCell ref="P30:P31"/>
    <mergeCell ref="A32:A33"/>
    <mergeCell ref="A34:A35"/>
    <mergeCell ref="P32:P33"/>
    <mergeCell ref="B48:B50"/>
    <mergeCell ref="P34:P35"/>
    <mergeCell ref="B38:X38"/>
    <mergeCell ref="B43:X43"/>
    <mergeCell ref="W28:W29"/>
    <mergeCell ref="R34:R35"/>
    <mergeCell ref="S34:S35"/>
    <mergeCell ref="T34:T35"/>
    <mergeCell ref="U34:U35"/>
    <mergeCell ref="V34:V35"/>
    <mergeCell ref="W34:W35"/>
    <mergeCell ref="X34:X35"/>
    <mergeCell ref="D44:D45"/>
    <mergeCell ref="E44:E45"/>
    <mergeCell ref="F44:F45"/>
    <mergeCell ref="G44:G45"/>
    <mergeCell ref="L44:L45"/>
    <mergeCell ref="AC5:AC7"/>
    <mergeCell ref="V3:AC3"/>
    <mergeCell ref="A21:A24"/>
    <mergeCell ref="B21:O24"/>
    <mergeCell ref="A10:A18"/>
    <mergeCell ref="B10:O18"/>
    <mergeCell ref="B19:X19"/>
    <mergeCell ref="A30:A31"/>
    <mergeCell ref="B30:B31"/>
    <mergeCell ref="Q28:Q29"/>
    <mergeCell ref="R28:R29"/>
    <mergeCell ref="B20:X20"/>
    <mergeCell ref="A5:A7"/>
    <mergeCell ref="B5:B7"/>
    <mergeCell ref="C5:C7"/>
    <mergeCell ref="AC28:AC29"/>
    <mergeCell ref="Q5:Q7"/>
    <mergeCell ref="S28:S29"/>
    <mergeCell ref="T28:T29"/>
    <mergeCell ref="U28:U29"/>
    <mergeCell ref="V28:V29"/>
    <mergeCell ref="X28:X29"/>
    <mergeCell ref="P26:P27"/>
    <mergeCell ref="Z135:Z136"/>
    <mergeCell ref="AA135:AA136"/>
    <mergeCell ref="AB135:AB136"/>
    <mergeCell ref="Z139:Z140"/>
    <mergeCell ref="Y135:Y136"/>
    <mergeCell ref="P76:P77"/>
    <mergeCell ref="Q76:Q77"/>
    <mergeCell ref="R76:R77"/>
    <mergeCell ref="S76:S77"/>
    <mergeCell ref="T76:T77"/>
    <mergeCell ref="U76:U77"/>
    <mergeCell ref="V76:V77"/>
    <mergeCell ref="W76:W77"/>
    <mergeCell ref="Q87:Q89"/>
    <mergeCell ref="R87:R89"/>
    <mergeCell ref="P87:P89"/>
    <mergeCell ref="T108:T109"/>
    <mergeCell ref="U108:U109"/>
    <mergeCell ref="B113:X113"/>
    <mergeCell ref="R139:R140"/>
    <mergeCell ref="S139:S140"/>
    <mergeCell ref="S108:S109"/>
    <mergeCell ref="B114:B115"/>
    <mergeCell ref="S114:S115"/>
    <mergeCell ref="S87:S89"/>
    <mergeCell ref="T87:T89"/>
    <mergeCell ref="U87:U89"/>
    <mergeCell ref="P114:P115"/>
    <mergeCell ref="Q114:Q115"/>
    <mergeCell ref="R114:R115"/>
    <mergeCell ref="W114:W115"/>
    <mergeCell ref="S119:S121"/>
    <mergeCell ref="T114:T115"/>
    <mergeCell ref="W105:W107"/>
    <mergeCell ref="A149:A150"/>
    <mergeCell ref="B149:B150"/>
    <mergeCell ref="Q149:Q150"/>
    <mergeCell ref="R149:R150"/>
    <mergeCell ref="S149:S150"/>
    <mergeCell ref="T149:T150"/>
    <mergeCell ref="R137:R138"/>
    <mergeCell ref="B134:X134"/>
    <mergeCell ref="B108:B109"/>
    <mergeCell ref="A125:A127"/>
    <mergeCell ref="A122:A124"/>
    <mergeCell ref="B122:B124"/>
    <mergeCell ref="A116:A117"/>
    <mergeCell ref="B116:B117"/>
    <mergeCell ref="R119:R121"/>
    <mergeCell ref="B119:B121"/>
    <mergeCell ref="P119:P121"/>
    <mergeCell ref="Q119:Q121"/>
    <mergeCell ref="A119:A121"/>
    <mergeCell ref="X108:X109"/>
    <mergeCell ref="A135:A136"/>
    <mergeCell ref="U149:U150"/>
    <mergeCell ref="V149:V150"/>
    <mergeCell ref="W149:W150"/>
    <mergeCell ref="AA149:AA150"/>
    <mergeCell ref="AB149:AB150"/>
    <mergeCell ref="AC149:AC150"/>
    <mergeCell ref="T147:T148"/>
    <mergeCell ref="U147:U148"/>
    <mergeCell ref="V147:V148"/>
    <mergeCell ref="W147:W148"/>
    <mergeCell ref="X147:X148"/>
    <mergeCell ref="Y147:Y148"/>
    <mergeCell ref="Z147:Z148"/>
    <mergeCell ref="AC147:AC148"/>
    <mergeCell ref="X149:X150"/>
    <mergeCell ref="Y149:Y150"/>
    <mergeCell ref="AA147:AA148"/>
    <mergeCell ref="AB147:AB148"/>
    <mergeCell ref="B151:B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AA153:AA155"/>
    <mergeCell ref="AB153:AB155"/>
    <mergeCell ref="X153:X155"/>
    <mergeCell ref="AC153:AC155"/>
    <mergeCell ref="Q153:Q155"/>
    <mergeCell ref="R153:R155"/>
    <mergeCell ref="S153:S155"/>
    <mergeCell ref="T153:T155"/>
    <mergeCell ref="U153:U155"/>
    <mergeCell ref="V153:V155"/>
    <mergeCell ref="W153:W155"/>
    <mergeCell ref="Y153:Y155"/>
    <mergeCell ref="Z153:Z155"/>
    <mergeCell ref="U60:U62"/>
    <mergeCell ref="V60:V62"/>
    <mergeCell ref="W60:W62"/>
    <mergeCell ref="X60:X62"/>
    <mergeCell ref="Y60:Y62"/>
    <mergeCell ref="Z60:Z62"/>
    <mergeCell ref="AA60:AA62"/>
    <mergeCell ref="AB60:AB62"/>
    <mergeCell ref="AC60:AC62"/>
    <mergeCell ref="A105:A107"/>
    <mergeCell ref="B105:B107"/>
    <mergeCell ref="P105:P107"/>
    <mergeCell ref="Q105:Q107"/>
    <mergeCell ref="R105:R107"/>
    <mergeCell ref="S105:S107"/>
    <mergeCell ref="T105:T107"/>
    <mergeCell ref="U105:U107"/>
    <mergeCell ref="V105:V107"/>
    <mergeCell ref="X105:X107"/>
    <mergeCell ref="Y105:Y107"/>
    <mergeCell ref="Z105:Z107"/>
    <mergeCell ref="AA105:AA107"/>
    <mergeCell ref="AB105:AB107"/>
    <mergeCell ref="AC105:AC107"/>
    <mergeCell ref="A90:A92"/>
    <mergeCell ref="A93:A95"/>
    <mergeCell ref="A96:A98"/>
    <mergeCell ref="B90:B92"/>
    <mergeCell ref="B93:B95"/>
    <mergeCell ref="B96:B98"/>
    <mergeCell ref="A99:A101"/>
    <mergeCell ref="B99:B101"/>
    <mergeCell ref="P90:P92"/>
    <mergeCell ref="Q90:Q92"/>
    <mergeCell ref="R90:R92"/>
    <mergeCell ref="S90:S92"/>
    <mergeCell ref="T90:T92"/>
    <mergeCell ref="U90:U92"/>
    <mergeCell ref="V90:V92"/>
    <mergeCell ref="W90:W92"/>
    <mergeCell ref="X90:X92"/>
    <mergeCell ref="Y90:Y92"/>
    <mergeCell ref="Z90:Z92"/>
    <mergeCell ref="AA90:AA92"/>
    <mergeCell ref="AB90:AB92"/>
    <mergeCell ref="AC90:AC92"/>
    <mergeCell ref="P93:P95"/>
    <mergeCell ref="P96:P98"/>
    <mergeCell ref="P99:P101"/>
    <mergeCell ref="Q93:Q95"/>
    <mergeCell ref="Q96:Q98"/>
    <mergeCell ref="Q99:Q101"/>
    <mergeCell ref="R93:R95"/>
    <mergeCell ref="S93:S95"/>
    <mergeCell ref="T93:T95"/>
    <mergeCell ref="U93:U95"/>
    <mergeCell ref="V93:V95"/>
    <mergeCell ref="W93:W95"/>
    <mergeCell ref="X93:X95"/>
    <mergeCell ref="Y93:Y95"/>
    <mergeCell ref="Z93:Z95"/>
    <mergeCell ref="AA93:AA95"/>
    <mergeCell ref="AB93:AB95"/>
    <mergeCell ref="AC93:AC95"/>
    <mergeCell ref="R96:R98"/>
    <mergeCell ref="AB96:AB98"/>
    <mergeCell ref="AC96:AC98"/>
    <mergeCell ref="R99:R101"/>
    <mergeCell ref="S99:S101"/>
    <mergeCell ref="T99:T101"/>
    <mergeCell ref="U99:U101"/>
    <mergeCell ref="V99:V101"/>
    <mergeCell ref="W99:W101"/>
    <mergeCell ref="X99:X101"/>
    <mergeCell ref="Y99:Y101"/>
    <mergeCell ref="Z99:Z101"/>
    <mergeCell ref="AA99:AA101"/>
    <mergeCell ref="AB99:AB101"/>
    <mergeCell ref="AC99:AC101"/>
    <mergeCell ref="S96:S98"/>
    <mergeCell ref="T96:T98"/>
    <mergeCell ref="U96:U98"/>
    <mergeCell ref="V96:V98"/>
    <mergeCell ref="W96:W98"/>
    <mergeCell ref="X96:X98"/>
    <mergeCell ref="Y96:Y98"/>
    <mergeCell ref="Z96:Z98"/>
    <mergeCell ref="AA96:AA98"/>
  </mergeCells>
  <phoneticPr fontId="18" type="noConversion"/>
  <printOptions horizontalCentered="1"/>
  <pageMargins left="0.19685039370078741" right="0.19685039370078741" top="0.31496062992125984" bottom="0.19685039370078741" header="0.11811023622047245" footer="0.11811023622047245"/>
  <pageSetup paperSize="8" scale="52" firstPageNumber="0" fitToHeight="5" orientation="landscape" r:id="rId1"/>
  <headerFooter alignWithMargins="0"/>
  <rowBreaks count="4" manualBreakCount="4">
    <brk id="43" max="28" man="1"/>
    <brk id="79" max="28" man="1"/>
    <brk id="113" max="28" man="1"/>
    <brk id="15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T31"/>
  <sheetViews>
    <sheetView showZeros="0" view="pageBreakPreview" topLeftCell="A23" zoomScaleSheetLayoutView="100" workbookViewId="0">
      <selection activeCell="G25" sqref="G25"/>
    </sheetView>
  </sheetViews>
  <sheetFormatPr defaultRowHeight="15"/>
  <cols>
    <col min="1" max="1" width="26" style="26" customWidth="1"/>
    <col min="2" max="2" width="18.5703125" style="26" customWidth="1"/>
    <col min="3" max="3" width="24.42578125" style="26" customWidth="1"/>
    <col min="4" max="10" width="9.7109375" style="26" bestFit="1" customWidth="1"/>
    <col min="11" max="11" width="22.85546875" style="26" customWidth="1"/>
    <col min="12" max="16384" width="9.140625" style="26"/>
  </cols>
  <sheetData>
    <row r="1" spans="1:20" ht="15.75">
      <c r="I1" s="20"/>
      <c r="T1" s="20" t="s">
        <v>29</v>
      </c>
    </row>
    <row r="2" spans="1:20" ht="15.75">
      <c r="A2" s="269" t="s">
        <v>32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20" ht="15.75">
      <c r="A3" s="20"/>
    </row>
    <row r="4" spans="1:20" ht="15.75" customHeight="1">
      <c r="A4" s="275" t="s">
        <v>28</v>
      </c>
      <c r="B4" s="275" t="s">
        <v>27</v>
      </c>
      <c r="C4" s="271" t="s">
        <v>30</v>
      </c>
      <c r="D4" s="275" t="s">
        <v>26</v>
      </c>
      <c r="E4" s="275"/>
      <c r="F4" s="275"/>
      <c r="G4" s="275"/>
      <c r="H4" s="275"/>
      <c r="I4" s="275"/>
      <c r="J4" s="275"/>
      <c r="K4" s="275" t="s">
        <v>31</v>
      </c>
    </row>
    <row r="5" spans="1:20" ht="15.75" customHeight="1">
      <c r="A5" s="275"/>
      <c r="B5" s="275"/>
      <c r="C5" s="272"/>
      <c r="D5" s="275"/>
      <c r="E5" s="275"/>
      <c r="F5" s="275"/>
      <c r="G5" s="275"/>
      <c r="H5" s="275"/>
      <c r="I5" s="275"/>
      <c r="J5" s="275"/>
      <c r="K5" s="275"/>
    </row>
    <row r="6" spans="1:20" ht="52.5" customHeight="1">
      <c r="A6" s="275"/>
      <c r="B6" s="275"/>
      <c r="C6" s="273"/>
      <c r="D6" s="21" t="s">
        <v>42</v>
      </c>
      <c r="E6" s="22" t="s">
        <v>25</v>
      </c>
      <c r="F6" s="22" t="s">
        <v>44</v>
      </c>
      <c r="G6" s="22" t="s">
        <v>45</v>
      </c>
      <c r="H6" s="22" t="s">
        <v>46</v>
      </c>
      <c r="I6" s="22" t="s">
        <v>47</v>
      </c>
      <c r="J6" s="22" t="s">
        <v>48</v>
      </c>
      <c r="K6" s="275"/>
    </row>
    <row r="7" spans="1:20" ht="15.75" hidden="1">
      <c r="A7" s="274" t="s">
        <v>24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</row>
    <row r="8" spans="1:20" ht="15.75" hidden="1">
      <c r="A8" s="275" t="str">
        <f>'[1]приложение 1'!A9:X9</f>
        <v>Комплексная цель муниципальной программы: Развитие транспортной системы города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</row>
    <row r="9" spans="1:20" ht="78.75" hidden="1">
      <c r="A9" s="21" t="str">
        <f>'Приложение 1'!Q10</f>
        <v>Протяженность введенных в эксплуатацию автомобильных дорог и улиц, км</v>
      </c>
      <c r="B9" s="22" t="str">
        <f>'Приложение 1'!P10</f>
        <v>ДАиГ</v>
      </c>
      <c r="C9" s="22"/>
      <c r="D9" s="25">
        <f>'Приложение 1'!R10</f>
        <v>0</v>
      </c>
      <c r="E9" s="25">
        <f>'Приложение 1'!S10</f>
        <v>0</v>
      </c>
      <c r="F9" s="25">
        <f>'Приложение 1'!T10</f>
        <v>0.5</v>
      </c>
      <c r="G9" s="25">
        <f>'Приложение 1'!U10</f>
        <v>0</v>
      </c>
      <c r="H9" s="25">
        <f>'Приложение 1'!V10</f>
        <v>0</v>
      </c>
      <c r="I9" s="25">
        <f>'Приложение 1'!W10</f>
        <v>0</v>
      </c>
      <c r="J9" s="25">
        <f>'Приложение 1'!X10</f>
        <v>0</v>
      </c>
      <c r="K9" s="25">
        <f t="shared" ref="K9:K16" si="0">D9+E9+F9+G9+H9+I9+J9</f>
        <v>0.5</v>
      </c>
    </row>
    <row r="10" spans="1:20" ht="15.75" hidden="1">
      <c r="A10" s="21" t="e">
        <f>'Приложение 1'!#REF!</f>
        <v>#REF!</v>
      </c>
      <c r="B10" s="22" t="e">
        <f>'Приложение 1'!#REF!</f>
        <v>#REF!</v>
      </c>
      <c r="C10" s="22"/>
      <c r="D10" s="25" t="e">
        <f>'Приложение 1'!#REF!</f>
        <v>#REF!</v>
      </c>
      <c r="E10" s="25" t="e">
        <f>'Приложение 1'!#REF!</f>
        <v>#REF!</v>
      </c>
      <c r="F10" s="25" t="e">
        <f>'Приложение 1'!#REF!</f>
        <v>#REF!</v>
      </c>
      <c r="G10" s="25" t="e">
        <f>'Приложение 1'!#REF!</f>
        <v>#REF!</v>
      </c>
      <c r="H10" s="25" t="e">
        <f>'Приложение 1'!#REF!</f>
        <v>#REF!</v>
      </c>
      <c r="I10" s="25" t="e">
        <f>'Приложение 1'!#REF!</f>
        <v>#REF!</v>
      </c>
      <c r="J10" s="25" t="e">
        <f>'Приложение 1'!#REF!</f>
        <v>#REF!</v>
      </c>
      <c r="K10" s="25" t="e">
        <f t="shared" si="0"/>
        <v>#REF!</v>
      </c>
    </row>
    <row r="11" spans="1:20" ht="78.75" hidden="1">
      <c r="A11" s="21" t="str">
        <f>'Приложение 1'!Q11</f>
        <v>Протяженность введенных в эксплуатацию внутриквартальных проездов, м</v>
      </c>
      <c r="B11" s="22" t="str">
        <f>'Приложение 1'!P11</f>
        <v>ДАиГ</v>
      </c>
      <c r="C11" s="22"/>
      <c r="D11" s="25">
        <f>'Приложение 1'!R11</f>
        <v>0</v>
      </c>
      <c r="E11" s="25">
        <f>'Приложение 1'!S11</f>
        <v>1585</v>
      </c>
      <c r="F11" s="25">
        <f>'Приложение 1'!T11</f>
        <v>0</v>
      </c>
      <c r="G11" s="25">
        <f>'Приложение 1'!U11</f>
        <v>0</v>
      </c>
      <c r="H11" s="24">
        <f>'Приложение 1'!V11</f>
        <v>0</v>
      </c>
      <c r="I11" s="24">
        <f>'Приложение 1'!W11</f>
        <v>0</v>
      </c>
      <c r="J11" s="24">
        <f>'Приложение 1'!X11</f>
        <v>0</v>
      </c>
      <c r="K11" s="24">
        <f t="shared" si="0"/>
        <v>1585</v>
      </c>
    </row>
    <row r="12" spans="1:20" ht="15.75" hidden="1">
      <c r="A12" s="21" t="e">
        <f>'Приложение 1'!#REF!</f>
        <v>#REF!</v>
      </c>
      <c r="B12" s="22" t="e">
        <f>'Приложение 1'!#REF!</f>
        <v>#REF!</v>
      </c>
      <c r="C12" s="22"/>
      <c r="D12" s="25" t="e">
        <f>'Приложение 1'!#REF!</f>
        <v>#REF!</v>
      </c>
      <c r="E12" s="25" t="e">
        <f>'Приложение 1'!#REF!</f>
        <v>#REF!</v>
      </c>
      <c r="F12" s="25" t="e">
        <f>'Приложение 1'!#REF!</f>
        <v>#REF!</v>
      </c>
      <c r="G12" s="25" t="e">
        <f>'Приложение 1'!#REF!</f>
        <v>#REF!</v>
      </c>
      <c r="H12" s="25" t="e">
        <f>'Приложение 1'!#REF!</f>
        <v>#REF!</v>
      </c>
      <c r="I12" s="25" t="e">
        <f>'Приложение 1'!#REF!</f>
        <v>#REF!</v>
      </c>
      <c r="J12" s="25" t="e">
        <f>'Приложение 1'!#REF!</f>
        <v>#REF!</v>
      </c>
      <c r="K12" s="25" t="e">
        <f t="shared" si="0"/>
        <v>#REF!</v>
      </c>
    </row>
    <row r="13" spans="1:20" ht="63" hidden="1">
      <c r="A13" s="21" t="str">
        <f>'Приложение 1'!Q12</f>
        <v>Площадь отремонтированных автомобильных дорог, тыс.кв.м.</v>
      </c>
      <c r="B13" s="22" t="str">
        <f>'Приложение 1'!P12</f>
        <v>ДГХ</v>
      </c>
      <c r="C13" s="22"/>
      <c r="D13" s="25">
        <f>'Приложение 1'!R12</f>
        <v>291.22699999999998</v>
      </c>
      <c r="E13" s="25">
        <f>'Приложение 1'!S12</f>
        <v>85.26</v>
      </c>
      <c r="F13" s="25">
        <f>'Приложение 1'!T12</f>
        <v>119.503</v>
      </c>
      <c r="G13" s="25">
        <f>'Приложение 1'!U12</f>
        <v>145.63</v>
      </c>
      <c r="H13" s="25">
        <f>'Приложение 1'!V12</f>
        <v>364.03</v>
      </c>
      <c r="I13" s="25">
        <f>'Приложение 1'!W12</f>
        <v>364.03</v>
      </c>
      <c r="J13" s="25">
        <f>'Приложение 1'!X12</f>
        <v>385.88</v>
      </c>
      <c r="K13" s="25">
        <f t="shared" si="0"/>
        <v>1755.56</v>
      </c>
    </row>
    <row r="14" spans="1:20" ht="78.75" hidden="1">
      <c r="A14" s="21" t="str">
        <f>'Приложение 1'!Q14</f>
        <v>Протяженность линий уличного освещения, в отношении которых выполнен капитальный ремонт, км</v>
      </c>
      <c r="B14" s="22" t="str">
        <f>'Приложение 1'!P14</f>
        <v>ДГХ</v>
      </c>
      <c r="C14" s="22"/>
      <c r="D14" s="25">
        <f>'Приложение 1'!R14</f>
        <v>3.14</v>
      </c>
      <c r="E14" s="25">
        <f>'Приложение 1'!S14</f>
        <v>7.4930000000000003</v>
      </c>
      <c r="F14" s="25">
        <f>'Приложение 1'!T14</f>
        <v>7.4930000000000003</v>
      </c>
      <c r="G14" s="25">
        <f>'Приложение 1'!U14</f>
        <v>7.4930000000000003</v>
      </c>
      <c r="H14" s="25">
        <f>'Приложение 1'!V14</f>
        <v>7.4930000000000003</v>
      </c>
      <c r="I14" s="25">
        <f>'Приложение 1'!W14</f>
        <v>7.4930000000000003</v>
      </c>
      <c r="J14" s="25">
        <f>'Приложение 1'!X14</f>
        <v>7.4930000000000003</v>
      </c>
      <c r="K14" s="25">
        <f t="shared" si="0"/>
        <v>48.098000000000006</v>
      </c>
    </row>
    <row r="15" spans="1:20" ht="203.25" hidden="1" customHeight="1">
      <c r="A15" s="21" t="str">
        <f>'Приложение 1'!Q15</f>
        <v>Площадь автомобильных дорог, искусственных сооружений,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тыс.кв.м.</v>
      </c>
      <c r="B15" s="22" t="str">
        <f>'Приложение 1'!P15</f>
        <v>ДГХ</v>
      </c>
      <c r="C15" s="22"/>
      <c r="D15" s="25">
        <f>'Приложение 1'!R15</f>
        <v>4321.2700000000004</v>
      </c>
      <c r="E15" s="25">
        <f>'Приложение 1'!S15</f>
        <v>4342.97</v>
      </c>
      <c r="F15" s="25">
        <f>'Приложение 1'!T15</f>
        <v>4364.67</v>
      </c>
      <c r="G15" s="25">
        <f>'Приложение 1'!U15</f>
        <v>4386.37</v>
      </c>
      <c r="H15" s="25">
        <f>'Приложение 1'!V15</f>
        <v>4408.07</v>
      </c>
      <c r="I15" s="25">
        <f>'Приложение 1'!W15</f>
        <v>4429.7700000000004</v>
      </c>
      <c r="J15" s="25">
        <f>'Приложение 1'!X15</f>
        <v>4451.47</v>
      </c>
      <c r="K15" s="25">
        <f t="shared" si="0"/>
        <v>30704.590000000004</v>
      </c>
    </row>
    <row r="16" spans="1:20" ht="66.75" hidden="1" customHeight="1">
      <c r="A16" s="21" t="str">
        <f>'Приложение 1'!Q16</f>
        <v>Увеличение объема перевозок пассажиров городским пассажирским транспортом, %</v>
      </c>
      <c r="B16" s="22" t="str">
        <f>'Приложение 1'!P16</f>
        <v>ДГХ</v>
      </c>
      <c r="C16" s="22"/>
      <c r="D16" s="24">
        <f>'Приложение 1'!R16</f>
        <v>1</v>
      </c>
      <c r="E16" s="24">
        <f>'Приложение 1'!S16</f>
        <v>1</v>
      </c>
      <c r="F16" s="24">
        <f>'Приложение 1'!T16</f>
        <v>1</v>
      </c>
      <c r="G16" s="24">
        <f>'Приложение 1'!U16</f>
        <v>1</v>
      </c>
      <c r="H16" s="24">
        <f>'Приложение 1'!V16</f>
        <v>2</v>
      </c>
      <c r="I16" s="24">
        <f>'Приложение 1'!W16</f>
        <v>2</v>
      </c>
      <c r="J16" s="24">
        <f>'Приложение 1'!X16</f>
        <v>2</v>
      </c>
      <c r="K16" s="25">
        <f t="shared" si="0"/>
        <v>10</v>
      </c>
    </row>
    <row r="17" spans="1:11" ht="110.25" hidden="1">
      <c r="A17" s="21" t="str">
        <f>'Приложение 1'!Q17</f>
        <v>Доля остановочных пунктов, оборудованных маршрутными указателями, от общего количества остановочных пунктов, %</v>
      </c>
      <c r="B17" s="22" t="str">
        <f>'Приложение 1'!P17</f>
        <v>ДГХ</v>
      </c>
      <c r="C17" s="22"/>
      <c r="D17" s="24">
        <f>'Приложение 1'!R17</f>
        <v>100</v>
      </c>
      <c r="E17" s="24">
        <f>'Приложение 1'!S17</f>
        <v>100</v>
      </c>
      <c r="F17" s="24">
        <f>'Приложение 1'!T17</f>
        <v>100</v>
      </c>
      <c r="G17" s="24">
        <f>'Приложение 1'!U17</f>
        <v>100</v>
      </c>
      <c r="H17" s="24">
        <f>'Приложение 1'!V17</f>
        <v>100</v>
      </c>
      <c r="I17" s="24">
        <f>'Приложение 1'!W17</f>
        <v>100</v>
      </c>
      <c r="J17" s="24">
        <f>'Приложение 1'!X17</f>
        <v>100</v>
      </c>
      <c r="K17" s="24">
        <f>J17</f>
        <v>100</v>
      </c>
    </row>
    <row r="18" spans="1:11" ht="63" hidden="1">
      <c r="A18" s="21" t="str">
        <f>'Приложение 1'!Q18</f>
        <v>Количество приобретенных маршрутных автобусов категории "М3", ед.</v>
      </c>
      <c r="B18" s="22" t="str">
        <f>'Приложение 1'!P18</f>
        <v>ДИиЗО</v>
      </c>
      <c r="C18" s="22"/>
      <c r="D18" s="24">
        <f>'Приложение 1'!R18</f>
        <v>7</v>
      </c>
      <c r="E18" s="24" t="str">
        <f>'Приложение 1'!S18</f>
        <v xml:space="preserve"> - </v>
      </c>
      <c r="F18" s="24" t="str">
        <f>'Приложение 1'!T18</f>
        <v xml:space="preserve"> - </v>
      </c>
      <c r="G18" s="24" t="str">
        <f>'Приложение 1'!U18</f>
        <v xml:space="preserve"> - </v>
      </c>
      <c r="H18" s="24" t="str">
        <f>'Приложение 1'!V18</f>
        <v xml:space="preserve"> - </v>
      </c>
      <c r="I18" s="24" t="str">
        <f>'Приложение 1'!W18</f>
        <v xml:space="preserve"> - </v>
      </c>
      <c r="J18" s="24" t="str">
        <f>'Приложение 1'!X18</f>
        <v xml:space="preserve"> - </v>
      </c>
      <c r="K18" s="25" t="e">
        <f>D18+E18+F18+G18+H18+I18+J18</f>
        <v>#VALUE!</v>
      </c>
    </row>
    <row r="19" spans="1:11" ht="15.75" hidden="1">
      <c r="A19" s="274" t="s">
        <v>23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</row>
    <row r="20" spans="1:11" ht="15.75">
      <c r="A20" s="275" t="s">
        <v>22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ht="35.25" hidden="1" customHeight="1">
      <c r="A21" s="276" t="s">
        <v>53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8"/>
    </row>
    <row r="22" spans="1:11" ht="43.5" customHeight="1">
      <c r="A22" s="276" t="s">
        <v>83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8"/>
    </row>
    <row r="23" spans="1:11" ht="43.5" customHeight="1">
      <c r="A23" s="276" t="s">
        <v>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8"/>
    </row>
    <row r="24" spans="1:11" ht="70.5" customHeight="1">
      <c r="A24" s="23" t="s">
        <v>3</v>
      </c>
      <c r="B24" s="22" t="s">
        <v>50</v>
      </c>
      <c r="C24" s="22" t="s">
        <v>34</v>
      </c>
      <c r="D24" s="38">
        <v>291.22699999999998</v>
      </c>
      <c r="E24" s="25">
        <v>44.4</v>
      </c>
      <c r="F24" s="25">
        <v>119.5</v>
      </c>
      <c r="G24" s="25">
        <v>145.63</v>
      </c>
      <c r="H24" s="25">
        <v>364.03</v>
      </c>
      <c r="I24" s="25">
        <v>364.03</v>
      </c>
      <c r="J24" s="25">
        <v>385.88</v>
      </c>
      <c r="K24" s="22"/>
    </row>
    <row r="25" spans="1:11" ht="210" customHeight="1">
      <c r="A25" s="23" t="s">
        <v>6</v>
      </c>
      <c r="B25" s="22" t="s">
        <v>50</v>
      </c>
      <c r="C25" s="22" t="s">
        <v>34</v>
      </c>
      <c r="D25" s="25">
        <v>4321.2700000000004</v>
      </c>
      <c r="E25" s="25">
        <v>4342.97</v>
      </c>
      <c r="F25" s="25">
        <v>4364.67</v>
      </c>
      <c r="G25" s="25">
        <v>4386.37</v>
      </c>
      <c r="H25" s="25">
        <v>4408.07</v>
      </c>
      <c r="I25" s="25">
        <v>4429.7700000000004</v>
      </c>
      <c r="J25" s="25">
        <v>4451.47</v>
      </c>
      <c r="K25" s="22"/>
    </row>
    <row r="26" spans="1:11" ht="70.5" customHeight="1">
      <c r="A26" s="23" t="s">
        <v>2</v>
      </c>
      <c r="B26" s="22" t="s">
        <v>50</v>
      </c>
      <c r="C26" s="22" t="s">
        <v>84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2"/>
    </row>
    <row r="27" spans="1:11" ht="18" customHeight="1">
      <c r="A27" s="275" t="s">
        <v>85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</row>
    <row r="28" spans="1:11" ht="37.5" customHeight="1">
      <c r="A28" s="276" t="s">
        <v>86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8"/>
    </row>
    <row r="29" spans="1:11" ht="70.5" customHeight="1">
      <c r="A29" s="23" t="s">
        <v>11</v>
      </c>
      <c r="B29" s="22" t="s">
        <v>50</v>
      </c>
      <c r="C29" s="22" t="s">
        <v>34</v>
      </c>
      <c r="D29" s="24">
        <v>1</v>
      </c>
      <c r="E29" s="24">
        <v>1</v>
      </c>
      <c r="F29" s="24">
        <v>1</v>
      </c>
      <c r="G29" s="24">
        <v>1</v>
      </c>
      <c r="H29" s="24">
        <v>2</v>
      </c>
      <c r="I29" s="24">
        <v>2</v>
      </c>
      <c r="J29" s="24">
        <v>2</v>
      </c>
      <c r="K29" s="22"/>
    </row>
    <row r="30" spans="1:11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5.75">
      <c r="A31" s="20"/>
    </row>
  </sheetData>
  <mergeCells count="15">
    <mergeCell ref="A27:K27"/>
    <mergeCell ref="A28:K28"/>
    <mergeCell ref="A23:K23"/>
    <mergeCell ref="A7:K7"/>
    <mergeCell ref="A8:K8"/>
    <mergeCell ref="A21:K21"/>
    <mergeCell ref="A22:K22"/>
    <mergeCell ref="A2:K2"/>
    <mergeCell ref="C4:C6"/>
    <mergeCell ref="A19:K19"/>
    <mergeCell ref="A20:K20"/>
    <mergeCell ref="A4:A6"/>
    <mergeCell ref="B4:B6"/>
    <mergeCell ref="D4:J5"/>
    <mergeCell ref="K4:K6"/>
  </mergeCells>
  <phoneticPr fontId="18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57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Расчет показателей</vt:lpstr>
      <vt:lpstr>'Приложение 1'!Заголовки_для_печати</vt:lpstr>
      <vt:lpstr>'Расчет показателей'!Заголовки_для_печати</vt:lpstr>
      <vt:lpstr>'Приложение 1'!Область_печати</vt:lpstr>
      <vt:lpstr>'Расчет показателей'!Область_печати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 Алексей Владимирович</dc:creator>
  <cp:lastModifiedBy>melnichanu_ln</cp:lastModifiedBy>
  <cp:lastPrinted>2015-06-09T04:59:39Z</cp:lastPrinted>
  <dcterms:created xsi:type="dcterms:W3CDTF">2013-11-12T10:33:05Z</dcterms:created>
  <dcterms:modified xsi:type="dcterms:W3CDTF">2015-06-25T10:45:36Z</dcterms:modified>
</cp:coreProperties>
</file>