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Приложение " sheetId="1" r:id="rId1"/>
    <sheet name="Приложение 2" sheetId="2" state="hidden" r:id="rId2"/>
    <sheet name="Расчет показателей" sheetId="3" state="hidden" r:id="rId3"/>
  </sheets>
  <externalReferences>
    <externalReference r:id="rId6"/>
  </externalReferences>
  <definedNames>
    <definedName name="Excel_BuiltIn__FilterDatabase_1">'Приложение '!#REF!</definedName>
    <definedName name="_xlnm.Print_Titles" localSheetId="0">'Приложение '!$5:$8</definedName>
    <definedName name="_xlnm.Print_Titles" localSheetId="1">'Приложение 2'!$6:$8</definedName>
    <definedName name="_xlnm.Print_Titles" localSheetId="2">'Расчет показателей'!$4:$6</definedName>
    <definedName name="_xlnm.Print_Area" localSheetId="0">'Приложение '!$A$1:$AB$439</definedName>
    <definedName name="_xlnm.Print_Area" localSheetId="1">'Приложение 2'!$A$1:$J$31</definedName>
    <definedName name="_xlnm.Print_Area" localSheetId="2">'Расчет показателей'!$A$1:$K$34</definedName>
  </definedNames>
  <calcPr fullCalcOnLoad="1"/>
</workbook>
</file>

<file path=xl/sharedStrings.xml><?xml version="1.0" encoding="utf-8"?>
<sst xmlns="http://schemas.openxmlformats.org/spreadsheetml/2006/main" count="1574" uniqueCount="233">
  <si>
    <t>Доля остановочных пунктов, оборудованных маршрутными указателями, от общего количества остановочных пунктов, %</t>
  </si>
  <si>
    <t>соблюдение требований стандарта в полном объеме</t>
  </si>
  <si>
    <t>Проект об утверждении стандарта качества муниципальной работы «Осуществление дорожной деятельности в части содержания и ремонта автомобильных дорог местного значения в границах городского округа, а также иной деятельности в области использования автомобильных дорог» разработан, находится на стадии согласования</t>
  </si>
  <si>
    <t>Прямым счетом, исходя из имеющегося объема пассажирских перевозок</t>
  </si>
  <si>
    <t>Показатель рассчитан прямым счетом, исходя из объема бюджетных ассигнований</t>
  </si>
  <si>
    <t>Протяженность линий уличного освещения в отношении которых выполнен капитальный ремонт, км</t>
  </si>
  <si>
    <t xml:space="preserve">                                                                                            </t>
  </si>
  <si>
    <t>Приложение 1                                                                  к долгосрочной целевой программе "Строительство, реконструкция, капитальный ремонт и ремонт дорожно-уличной сети в городе Сургуте на период с 2011 по 2015 годы"</t>
  </si>
  <si>
    <t xml:space="preserve">Наименование </t>
  </si>
  <si>
    <t>Источники финансирования</t>
  </si>
  <si>
    <t>Объем финансирования (всего, руб.)</t>
  </si>
  <si>
    <t>В том числе по годам:</t>
  </si>
  <si>
    <t>Наименование показателя, ед.измер.</t>
  </si>
  <si>
    <t>2014 год</t>
  </si>
  <si>
    <t>2015  год</t>
  </si>
  <si>
    <t>2016 год</t>
  </si>
  <si>
    <t>2017 год</t>
  </si>
  <si>
    <t>2018 год</t>
  </si>
  <si>
    <t>2019 год</t>
  </si>
  <si>
    <t>2020 год</t>
  </si>
  <si>
    <t>Целевые показатели результатов реализации программы</t>
  </si>
  <si>
    <t>ДАиГ</t>
  </si>
  <si>
    <t>ДГХ</t>
  </si>
  <si>
    <t>ДИиЗО</t>
  </si>
  <si>
    <t>Подпрограмма "Дорожное хозяйство"</t>
  </si>
  <si>
    <t>Цель подпрограммы: Развитие улично-дорожной сети в соответствии с генеральным планом развития города, отвечающей потребностям города в транспортном обслуживании для устойчивого социально-экономического развития города</t>
  </si>
  <si>
    <t>Протяженность введенных в эксплуатацию линий уличного освещения, км</t>
  </si>
  <si>
    <t xml:space="preserve">Задача 1.
Выполнение проектно-изыскательских работ на объекты строительства: автомобильные дороги, улицы, транспортные сооружения, линии уличного освещения, внутриквартальные проезды
</t>
  </si>
  <si>
    <t>Всего, в том числе:</t>
  </si>
  <si>
    <t>- за счет средств местного бюджета</t>
  </si>
  <si>
    <t>Ответственный (администратор или соадминистратор)</t>
  </si>
  <si>
    <t>Значение показателя, в том числе:</t>
  </si>
  <si>
    <t>х</t>
  </si>
  <si>
    <t>Задача 3.
Строительство автомобильных дорог и улиц</t>
  </si>
  <si>
    <t>Протяженность введенных в эксплуатацию автомобильных дорог и улиц, км</t>
  </si>
  <si>
    <t>- за счет межбюджетных трансфертов из окружного бюджета</t>
  </si>
  <si>
    <t>Итого по Задаче 3.</t>
  </si>
  <si>
    <t>Задача 4. 
Строительство линий уличного освещения</t>
  </si>
  <si>
    <t>Итого по задаче 4.</t>
  </si>
  <si>
    <t>Задача 6.
Реконструкция автомобильных дорог и улиц</t>
  </si>
  <si>
    <t>Задача 8. 
Капитальный ремонт линий уличного освещения</t>
  </si>
  <si>
    <t>Задача 7. 
Капитальный ремонт и ремонт автомобильных дорог</t>
  </si>
  <si>
    <t>Мероприятие 7.1.Капитальный ремонт и ремонт автомобильных дорог</t>
  </si>
  <si>
    <t>Протяженность линий уличного освещения, в отношении которых выполнен капитальный ремонт, км</t>
  </si>
  <si>
    <t>системы города Сургута</t>
  </si>
  <si>
    <t xml:space="preserve">  на 2014-2020 годы"</t>
  </si>
  <si>
    <t>Общий объем ассигнований на реализацию программы – всего, в том числе:</t>
  </si>
  <si>
    <t>Задача 9. 
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</t>
  </si>
  <si>
    <t>Цель подпрограммы:  Развитие устойчиво функционирующей, привлекательной и доступной для всех слоёв населения системы городского пассажирского транспорта</t>
  </si>
  <si>
    <t>Протяженность введенных в эксплуатацию автомобильных дорог и улиц в соответствии с планировочными параметрами улиц принятой категории, км</t>
  </si>
  <si>
    <t>Итого по подпрограмме "Дорожное хозяйство"</t>
  </si>
  <si>
    <t>Цель подпрограммы: Обеспечение соответствия технического состояния автомобильных дорог нормативным требованиям, создание условий безопасной эксплуатации автомобильных дорог общего пользования местного значения, обеспечение их надлежащего санитарного состояния</t>
  </si>
  <si>
    <t>Целевые показатели результатов реализации подпрограммы</t>
  </si>
  <si>
    <t>Степень соблюдения качества выполняемой муниципальной работы, %</t>
  </si>
  <si>
    <t>Площадь отремонтированных автомобильных дорог, тыс.кв.м.</t>
  </si>
  <si>
    <t>Итого Задаче 7.</t>
  </si>
  <si>
    <t>Мероприятие 8.1. Капитальный ремонт линий уличного освещения</t>
  </si>
  <si>
    <t>Итого Задаче 8.</t>
  </si>
  <si>
    <t>Мероприятие 9.1. 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</t>
  </si>
  <si>
    <t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t>
  </si>
  <si>
    <t>Итого по Задаче 9.</t>
  </si>
  <si>
    <t>Подпрограмма "Автомобильный транспорт"</t>
  </si>
  <si>
    <t>Цель подпрограммы:  Развитие устойчиво функционирующей,   привлекательной и доступной для всех слоёв населения системы городского пассажирского транспорта</t>
  </si>
  <si>
    <t>Задача 10. 
Увеличение объема перевозок пассажиров городским пассажирским транспортом</t>
  </si>
  <si>
    <t>Мероприятие 10.1: Осуществление городских пассажирских  регулярных перевозок (Субсидия на финансовое обеспечение (возмещение затрат) в связи с оказанием услуг по городским пассажирским перевозкам)</t>
  </si>
  <si>
    <t>Увеличение объема перевозок пассажиров городским пассажирским транспортом, %</t>
  </si>
  <si>
    <t>Итого Задаче 10</t>
  </si>
  <si>
    <t>Задача 11. 
Обеспечение информационного обслуживания пассажиров</t>
  </si>
  <si>
    <t>Мероприятие 11.1: Изготовление и размещение маршрутных указателей на остановочных пунктах общественного транспорта</t>
  </si>
  <si>
    <t>Итого Задаче 11</t>
  </si>
  <si>
    <t>Задача 12.
 Обновление подвижного состава общественного транспорта</t>
  </si>
  <si>
    <t>Мероприятие 12.1. Приобретение транспортных средств категории М3</t>
  </si>
  <si>
    <t>Количество приобретенных маршрутных автобусов категории "М3", ед.</t>
  </si>
  <si>
    <t>Итого Задаче 12</t>
  </si>
  <si>
    <t>Объем ассигнований администратора – департамента городского хозяйства</t>
  </si>
  <si>
    <t>Объем ассигнований соадминистратора – департамента архитектуры и градостроительства</t>
  </si>
  <si>
    <t>Объем ассигнований соадминистратора – департамента имущественных и земельных отношений</t>
  </si>
  <si>
    <t>Итого по подпрограмме "Автомобильный транспорт"</t>
  </si>
  <si>
    <t>Подпрограмма «Автомобильный транспорт»</t>
  </si>
  <si>
    <t>Подпрограмма «Дорожное хозяйство»</t>
  </si>
  <si>
    <t>Целевые показатели результатов реализации муниципальной программы, формируемые в разрезе подпрограмм</t>
  </si>
  <si>
    <t>Целевые показатели результатов реализации муниципальной программы</t>
  </si>
  <si>
    <t>2015 год</t>
  </si>
  <si>
    <t>Конечный результат реализации муниципальной программы</t>
  </si>
  <si>
    <t>Значение показателя</t>
  </si>
  <si>
    <t>Ответственный исполнитель (администратор или соадминистратор)</t>
  </si>
  <si>
    <t>Наименование показателя результата реализации программы, ед. изм.</t>
  </si>
  <si>
    <t xml:space="preserve"> системы города Сургута</t>
  </si>
  <si>
    <t xml:space="preserve">«Развитие транспортной </t>
  </si>
  <si>
    <t>Формула расчета, описание расчета</t>
  </si>
  <si>
    <t>Примечание</t>
  </si>
  <si>
    <t>Мероприятие 1.1. Выполнение проектно-изыскательских работ на объекты строительства: автомобильные дороги, улицы, транспортные сооружения, в том числе:</t>
  </si>
  <si>
    <t>Мероприятие 1.2. Выполнение проектно-изыскательских работ на объекты строительства: линии уличного освещения, в том числе:</t>
  </si>
  <si>
    <t>Мероприятие 3.1.
 Строительство автомобильных дорог общего пользования местного значения, в том числе:</t>
  </si>
  <si>
    <t>Мероприятие 4.1.  
Выполнение работ по строительству линий уличного освещения, в том числе:</t>
  </si>
  <si>
    <t>Мероприятие 6.1:                                                                                                                                                                                                                                                                                             Реконструкция автомобильных дорог общего пользования местного значения, в том числе:</t>
  </si>
  <si>
    <t>Количество выполненных проектно-изыскательских работ, проект</t>
  </si>
  <si>
    <t xml:space="preserve">Мероприятие 1.1.1. 
Улица 3"З" на участке от Тюменского тракта до ул.Киртбая  г.Сургута                                                                      </t>
  </si>
  <si>
    <t xml:space="preserve">Мероприятие 1.1.2. 
Улица 3"З" на участке от улицы Билецкого до ул.Есенина в г.Сургуте                                                        </t>
  </si>
  <si>
    <t xml:space="preserve">Мероприятие 1.1.3. 
Улица 3"З" на участке от улицы Есенина  до Тюменского тракта в г.Сургуте                      </t>
  </si>
  <si>
    <t xml:space="preserve">Мероприятие 1.1.4. 
Улица 39"З" от ул.5"З" до ул.Контейнерной                                                                                                           </t>
  </si>
  <si>
    <t xml:space="preserve">Мероприятие 1.1.5. 
Улица 3"З" на участве от ул.Киртбая до 4"З" в г.Сургуте                                                        </t>
  </si>
  <si>
    <t xml:space="preserve">Мероприятие 1.1.6. 
Улица 33"З" на участке от ул.Усольцева до ул.Крылова в г.Сургуте                         </t>
  </si>
  <si>
    <t>Мероприятие 1.1.7. 
Улица 2"З" (Усольцева) на участке от ул.Аэрофлотская до ул.Билецкого в г.Сургуте</t>
  </si>
  <si>
    <t xml:space="preserve">Мероприятие 1.1.8. 
Проспект Пролетарский (Магистральная улица 1"В") от ул.Маяковского до ул.30 лет Победы   в г.Сургуте. Реконструкция                                                                                                                                               </t>
  </si>
  <si>
    <t xml:space="preserve">Мероприятие 1.1.9. 
Проспект Пролетарский (Магистральная улица 1"В")от ул.30 лет Победы до ул.Геологической в г.Сургуте. Реконструкция.                                                                                                                                              </t>
  </si>
  <si>
    <t xml:space="preserve">Мероприятие 1.1.10.  
Улица 35 "З" на участке от Грибоедовской развязки до ул.Крылова в микрорайоне 41. Реконструкция.                                                                                                                                                  </t>
  </si>
  <si>
    <t>Мероприятие 1.1.11. 
Набережная Кайдалова на участке от проезда Тихий до ул.Мелик-Карамова  в г.Сургуте</t>
  </si>
  <si>
    <t>Мероприятие 1.1.12. 
Улица 1"СВ" на участке от ул.И.Захарова до ул.Университетская в г.Сургуте</t>
  </si>
  <si>
    <t>Мероприятие 1.1.13. 
Улица Киртбая (23В) на участке от улицы 3"З" до улицы 5"З" в г.Сургуте</t>
  </si>
  <si>
    <t>Мероприятие 1.1.14. 
Улица 1"СВ" на участке от ул.Университетская до ул.30 лет Победы в г.Сургуте</t>
  </si>
  <si>
    <t>Мероприятие 1.1.15. 
Улица Есенина на участке от ул.Крылова до Грибоедовской развязки в г.Сургуте. Реконструкция</t>
  </si>
  <si>
    <t>Мероприятие 1.1.16. 
Улица Крылова (39"З") на участке от ул.Грибоедова до ул.Толстого в г.Сургуте. Реконструкция.</t>
  </si>
  <si>
    <t>Мероприятие 1.1.17. 
Улица 4"З" на участке от ул.3"З" до улицы 1"З" в г.Сургуте</t>
  </si>
  <si>
    <t>Мероприятие 1.1.18. 
Улица  Салманова на участке от ул.Югорская до пождепо 1 ПК в г.Сургуте</t>
  </si>
  <si>
    <t xml:space="preserve">Мероприятие 1.1.19. 
Развязка пересечения улицы Островского и Нефтеюгаского шоссе </t>
  </si>
  <si>
    <t>Мероприятие 1.1.20. 
Развязка пересечения улицы Аэрофлотской, Крылова и Индустриальной в г.Сургуте</t>
  </si>
  <si>
    <t>Мероприятие 1.1.21. 
Развязка пересечения улицы Маяковского и Нефтеюганского шоссе в г.Сургуте</t>
  </si>
  <si>
    <t>Мероприятие 1.1.22. 
Путепровод через железную дорогу на участке продолжения ул.Семена Билецкого в г.Сургуте</t>
  </si>
  <si>
    <t>Мероприятие 1.1.23. 
Проезд Мунарева на участке от пр.Комсомольский до ул. Мелик-Карамова. Реконструкция</t>
  </si>
  <si>
    <t xml:space="preserve">Мероприятие 1.2.1. 
Линии уличного освещения ул.Бажова (от ул. Бахилова до пр. Ленина)                                                                                                                                                  </t>
  </si>
  <si>
    <t xml:space="preserve">Мероприятие 1.2.2. . 
Линии уличного освещения ул.Сосновая (в составе ВОД -1 на строки по строительству ВОД -1 не определены)                                                                                                                                              </t>
  </si>
  <si>
    <t xml:space="preserve">Мероприятие 1.2.3. 
Линии уличного освещения автодороги в п. Лесной                                                                                                                                                  </t>
  </si>
  <si>
    <t xml:space="preserve">Мероприятие 1.2.4. 
Линии уличного освещения ул. Базовая                                                                                                                                                  </t>
  </si>
  <si>
    <t xml:space="preserve">Мероприятие 1.2.5.  
Линии уличного освещения ул. Инженерная                                                                                                                                                  </t>
  </si>
  <si>
    <t xml:space="preserve">Мероприятие 1.2.6. 
Линии уличного освещения ул. Терешковой                                                                                                                                                  </t>
  </si>
  <si>
    <t xml:space="preserve">Мероприятие 1.2.7.  
Линии уличного освещения ул. Западная                                                                                                                                                  </t>
  </si>
  <si>
    <t xml:space="preserve">Мероприятие 1.2.8. 
Линии уличного освещения ул. Автомобилистов                                                                                                                                                  </t>
  </si>
  <si>
    <t xml:space="preserve">Мероприятие 1.2.9. 
Линии уличного освещения Бульвар Писателей                                                                                                                                                  </t>
  </si>
  <si>
    <t xml:space="preserve">Мероприятие 1.2.10. 
Линии уличного освещения ул.Комплектовочная (от ул.Технологическая до ул. Монтажная)                                                                                                                                                  </t>
  </si>
  <si>
    <t xml:space="preserve">Мероприятие 1.2.11. 
Линии уличного освещения ул.Монтажная                                                                                                                                   </t>
  </si>
  <si>
    <t xml:space="preserve">Мероприятие 1.2.12. 
Линии уличного освещения ул.Буровая                                                                                                                                                  </t>
  </si>
  <si>
    <t xml:space="preserve">Мероприятие 1.2.13. 
Линии уличного освещения ул.Промышленная                                                                                                                                                  </t>
  </si>
  <si>
    <t xml:space="preserve">Мероприятие 1.2.14. 
Линии уличного освещения ул.Трубная                                                                                                                                                  </t>
  </si>
  <si>
    <t xml:space="preserve">Мероприятие 1.2.15.  
Линии уличного освещения автодороги на городское кладбище                                                                                                                                                  </t>
  </si>
  <si>
    <t xml:space="preserve">Мероприятие 1.2.16. 
Линии уличного освещения автодороги на КОС                                                                                                                                                  </t>
  </si>
  <si>
    <t xml:space="preserve">Мероприятие 1.2.17.  
Линии уличного освещения ул.Технологическая                                                                                                                                                  </t>
  </si>
  <si>
    <t xml:space="preserve">Мероприятие 1.2.19. 
Линии уличного освещения автодороги на СОТ "Магистраль"                                                                                                                                                  </t>
  </si>
  <si>
    <t xml:space="preserve">Мероприятие 1.2.20. 
Линии уличного освещения автодороги на СОТ "Виктория"                                                                                                                                                  </t>
  </si>
  <si>
    <t xml:space="preserve">Мероприятие 1.2.21. 
Линии уличного освещения автодороги на СОТ "Прибрежный"                                                                                                                                                  </t>
  </si>
  <si>
    <t xml:space="preserve">Мероприятие 1.2.22. 
Линии уличного освещения ул.Пионерная                                                                                            </t>
  </si>
  <si>
    <t xml:space="preserve">Мероприятие 1.2.23. 
Линии уличного освещения ул.Электротехническая                                                                                                                 </t>
  </si>
  <si>
    <t>Мероприятие 1.3.  Выполнение проектно-изыскательских работ на объекты строительства: внутриквартальные проезды, в том числе:</t>
  </si>
  <si>
    <t>Задача 2.
Выкуп и снос объектов недвижимости для строительства автомобильных дорог</t>
  </si>
  <si>
    <t>Мероприятие 2.1.                                                                                                             Выкуп объектов недвижимости для муниципальных нужд (компенсация) для последующего сноса</t>
  </si>
  <si>
    <t>Выкуп объектов недвижимости для муниципальных нужд (компенсация) для последующего сноса, объект</t>
  </si>
  <si>
    <t xml:space="preserve">Мероприятие 1.3.1. 
Внутриквартальный проезд микрорайон 5"А"                                                                                                                                                  </t>
  </si>
  <si>
    <t xml:space="preserve">Мероприятие 1.3.2. 
Внутриквартальный проезд микрорайон 20"А"                                                                                                                                                  </t>
  </si>
  <si>
    <t xml:space="preserve">Мероприятие 1.3.3.
Выполнение проектно-изыскательских работ по объекту "Внутриквартальный проезд микрорайон 34 (2-я очередь)"                                                                                                                                                  </t>
  </si>
  <si>
    <t xml:space="preserve">Мероприятие 1.3.4.
Выполнение проектно-изыскательских работ по объекту "Внутриквартальный проезд микрорайон 32 (2-я очередь)"                                                                                                                                                  </t>
  </si>
  <si>
    <t>Мероприятие 4.1.1.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Бажова (от ул.Бахилова до пр.Ленина)</t>
  </si>
  <si>
    <t xml:space="preserve">Мероприятие 4.1.2.  
Линии уличного освещения ул.Сосновая (в составе ВОД -1 на строки по строительству ВОД -1 не определены)                                                                                                                   </t>
  </si>
  <si>
    <t>Мероприятие 4.1.10.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Комплектовочная (от ул.Технологическая до ул.Монтажная)</t>
  </si>
  <si>
    <t>Мероприятие 4.1.11.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Монтажная</t>
  </si>
  <si>
    <t>Мероприятие 4.1.12.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Буровая</t>
  </si>
  <si>
    <t>Мероприятие 4.1.13.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Промышленная</t>
  </si>
  <si>
    <t>Мероприятие 4.1.14.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Трубная</t>
  </si>
  <si>
    <t>Мероприятие 4.1.15.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автодороги на городское кладбище</t>
  </si>
  <si>
    <t>Мероприятие 4.1.16.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автодороги на КОС</t>
  </si>
  <si>
    <t>Мероприятие 4.1.17.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Технологическая</t>
  </si>
  <si>
    <t>Мероприятие 4.1.18.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Трудовая (от Нефтеюганского шоссе до)</t>
  </si>
  <si>
    <t>Мероприятие 4.1.19.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автодороги на СОТ "Магистраль"</t>
  </si>
  <si>
    <t>Мероприятие 4.1.20.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автодороги на СОТ "Виктория"</t>
  </si>
  <si>
    <t>Мероприятие 4.1.3.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автодорога в п. Лесной</t>
  </si>
  <si>
    <t>Мероприятие 4.1.4.                                                                                                                                                                                                                                                         
Линии уличного освещения ул. Базовая</t>
  </si>
  <si>
    <t>Мероприятие 4.1.5.                                                                                                                                                                                                                                                          
Линии уличного освещения ул. Инженерная</t>
  </si>
  <si>
    <t>Мероприятие 4.1.6.                                                                                                                                                                                                                                                    
Линии уличного освещения ул. Терешковой</t>
  </si>
  <si>
    <t>Мероприятие 4.1.7.                                                                                                                                                                                                                                                          
Линии уличного освещения ул. Западная</t>
  </si>
  <si>
    <t>Мероприятие 4.7.8.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 Автомобилистов</t>
  </si>
  <si>
    <t>Мероприятие 4.7.9.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Бульвар Писателей</t>
  </si>
  <si>
    <t>Мероприятие 4.1.21.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автодороги в СОТ "Прибрежный"</t>
  </si>
  <si>
    <t>Мероприятие 4.1.22.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ул.Пионерная</t>
  </si>
  <si>
    <t>Мероприятие 4.1.23.                                                                                                                                                                                                                                                                                     Линии уличного освещения ул.Электротехническая</t>
  </si>
  <si>
    <t xml:space="preserve">Задача 5. 
Строительство внутриквартальных проездов                
  </t>
  </si>
  <si>
    <t>Мероприятие 5.1: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работ по строительству внутриквартальных проездов, в том числе:</t>
  </si>
  <si>
    <t>Протяженность введенных в эксплуатацию внутриквартальных проездов, м</t>
  </si>
  <si>
    <t>Мероприятие 6.1.1.                                                                                                                                                                                                                                                                                             Магистральная улица 1-В на участке от улицы 4-В до улицы 5-В с сетями инженерного обеспечения в г. Сургуте. Реконструкция</t>
  </si>
  <si>
    <t>Мероприятие 6.1.2.                                                                                                                                                                                                                                                                                             Проспет Пролетарский (Магистральная улица 1-В) на участке от ул. Маяковского до ул.30 лет Победы в г. Сургуте. Реконструкция</t>
  </si>
  <si>
    <t xml:space="preserve">Мероприятие 6.1.3.                                                                                                                                                                                                                                                                                             Проспект Пролетарский (Магистральная улица 1"В")от ул.30 лет Победы до ул.Геологической в г.Сургуте. Реконструкция.                                                  </t>
  </si>
  <si>
    <t xml:space="preserve">Мероприятие 6.1.4.   
Улица 35 "З" на участке от Грибоедовской развязки до ул.Крылова в микрорайоне 41. Реконструкция.                                                                   </t>
  </si>
  <si>
    <t>Мероприятие 6.1.5.   
Улица Есенина на участке от ул.Крылова до Грибоедовской развязки в г.Сургуте. Реконструкция</t>
  </si>
  <si>
    <t>Мероприятие 6.1.6.   
Улица Крылова (39"З") на участке от ул.Грибоедова до ул.Толстого в г.Сургуте. Реконструкция.</t>
  </si>
  <si>
    <t>Мероприятие 6.1.7.   
Проезд Мунарева на участке от пр.Комсомольский до ул. Мелик-Карамова. Реконструкция</t>
  </si>
  <si>
    <t>Подмероприятие 5.1.1.                                                                                                                                                                                                                                                                                       Внутриквартальный проезд микрорайон 5"А"</t>
  </si>
  <si>
    <t>Подмероприятие 5.1.2.                                                                                                                                                                                                                                                                                                                                        Внутриквартальный проезд микрорайон 20"А"</t>
  </si>
  <si>
    <t>Дополнительная потребность в объеме бюджетных ассигнований на реализацию программы и показатели результатов реализации муниципальной программы "Развитие транспортной системы города Сургута на 2014-2020 годы"</t>
  </si>
  <si>
    <t>Целевые показатели результатов реализации муниципальной подпрограммы</t>
  </si>
  <si>
    <t>Итого по Задаче 7.</t>
  </si>
  <si>
    <t>Комплексная цель программы: Развитие транспортной системы города</t>
  </si>
  <si>
    <t xml:space="preserve">ДГХ </t>
  </si>
  <si>
    <t xml:space="preserve"> Приложение к дополнительной потребности</t>
  </si>
  <si>
    <t xml:space="preserve"> муниципальной программы</t>
  </si>
  <si>
    <t>Расчет показателей к дополнительной потребности муниципальной программы "Развитие транспортной системы города Сургута на 2014 - 2020 годы"</t>
  </si>
  <si>
    <t>Приложение 2
к муниципальной программе "Развитие транспортной системы города Сургута на 2014-2020 годы"</t>
  </si>
  <si>
    <r>
      <t>Мероприятие 1.2.18. 
Линии уличного освещения ул.Трудовая (от Нефтеюганского шоссе до</t>
    </r>
    <r>
      <rPr>
        <sz val="12"/>
        <color indexed="10"/>
        <rFont val="Times New Roman"/>
        <family val="1"/>
      </rPr>
      <t xml:space="preserve">________           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</t>
    </r>
  </si>
  <si>
    <t>Итого по отдельным мероприятиям Задачи 1</t>
  </si>
  <si>
    <t>-</t>
  </si>
  <si>
    <t>Итого по отдельным мероприятиям Задачи 2.</t>
  </si>
  <si>
    <t>Процент готовности объекта,%</t>
  </si>
  <si>
    <t>Мероприятие 3.1.1.   
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</si>
  <si>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Мероприятие 3.1.2.   
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</si>
  <si>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Мероприятие 3.1.3.   
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</si>
  <si>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Мероприятие 3.1.4.   
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</si>
  <si>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>Мероприятие 3.1.6.   
Улица Киртбая от ул.1"З" до ул.3"З"</t>
  </si>
  <si>
    <t>Мероприятие 3.1.7.   
Улица  5"З" от Нефтеюганского шоссе до ул.39"З"</t>
  </si>
  <si>
    <t>Мероприятие 3.1.8.   
Автомобильная дорога к новому кладбищу</t>
  </si>
  <si>
    <t>Мероприятие 3.1.9.   
Объездная  автомобильная  дорога  1 "З", 6 пусковой  комплекс, съезд на  ул. Дзержинского в г.Сургуте</t>
  </si>
  <si>
    <t>Мероприятие 3.1.10.   
Улица 3"З" на участке от Тюменского тракта до ул.Киртбая г.Сургута</t>
  </si>
  <si>
    <t>Мероприятие 3.1.11.   
Магистральная улица  1"З" (Билецкого) на участке от улицы 39"З" до улицы 44"З" в г.Сургуте</t>
  </si>
  <si>
    <t>Мероприятие 3.1.12.   
Объездная автомобильная дорога 1"З". III пусковой комплекс (подъезд к улице Геологическая) в г. Сургуте</t>
  </si>
  <si>
    <t>Мероприятие 3.1.13.   
Улица 3"З" на участке от улицы Билецкого до ул.Есенина в г.Сургуте</t>
  </si>
  <si>
    <t xml:space="preserve">Мероприятие 3.1.14.   
Улица 3"З" на участке от улицы Есенина  до Тюменского тракта в г.Сургуте                      </t>
  </si>
  <si>
    <t>Мероприятие 3.1.15.   
Улица 39"З" на участве от ул.5"З" до ул.Контейнерной в г.Сургуте</t>
  </si>
  <si>
    <t>Мероприятие 3.1.16.   
Улица 3"З" на участке от ул.Киртбая до 4"З" в г.Сургуте</t>
  </si>
  <si>
    <t>Мероприятие 3.1.17.   
Улица Киртбая (23В) на участке от улицы 1"З" до улицы 3"З" в г.Сургуте</t>
  </si>
  <si>
    <t>Мероприятие 3.1.18.   
Улица 33"З" на участке от ул.Усольцева до ул.Крылова в г.Сургуте</t>
  </si>
  <si>
    <t>Мероприятие 3.1.19.   
Улица 2"З" (Усольцева) на участке от ул.Аэрофлотская до ул.Билецкого в г.Сургуте</t>
  </si>
  <si>
    <t>Мероприятие 3.1.20.   
Набережная Кайдалова от пр-та Комсомольский до проезда Тихий</t>
  </si>
  <si>
    <t>Мероприятие 3.1.21.   
Улица 1"СВ" на участке от ул.И.Захарова до ул.Университетская в г.Сургуте</t>
  </si>
  <si>
    <t>Мероприятие 3.1.22.
Улица Киртбая (23В) на участке от улицы 3"З" до улицы 5"З" в г.Сургуте</t>
  </si>
  <si>
    <t>Мероприятие 3.1.23.   
Улица 1"СВ" на участке от ул.Университетская до ул.30 лет Победы в г.Сургуте</t>
  </si>
  <si>
    <t>Мероприятие 3.1.24.   
Улица 4"З" на участке от ул.3"З" до улицы 1"З" в г.Сургуте</t>
  </si>
  <si>
    <t>Мероприятие 3.1.25.   
Улица  Салманова на участке от ул.Югорская до пождепо 1 ПК в г.Сургуте</t>
  </si>
  <si>
    <t>Мероприятие 3.1.26.
Развязка пересечения улицы Островского и Нефтеюгаского шоссе (переустройство сетей )</t>
  </si>
  <si>
    <t>Мероприятие 3.1.27.   
Развязка пересечения улицы Аэрофлотской, Крылова и Индустриальной в г.Сургуте</t>
  </si>
  <si>
    <t>Мероприятие 3.1.28.   
Развязка пересечения улицы Маяковского и Нефтеюганского шоссе в г.Сургуте</t>
  </si>
  <si>
    <t>Мероприятие 3.1.29.   
Путепровод через железную дорогу на участке продолжения ул.Семена Билецкого в г.Сургуте</t>
  </si>
  <si>
    <t>Мероприятие 3.1.30.   
Развязка объездной автомобильной дороги 1"З" VI пусковой комплекс, съезд на ул.Дзержинского в г.Сургуте</t>
  </si>
  <si>
    <t>Подмероприятие 5.1.2.                                                                                                                                                                                                                                                                                               Внутриквартальный проезд микрорайон 34 (2-я очередь)</t>
  </si>
  <si>
    <t>Подмероприятие 5.1.3.                                                                                                                                                                                                                                                                                                       Внутриквартальный проезд микрорайон 32 (2-я очередь)</t>
  </si>
  <si>
    <t>Итого по отдельным мероприятиям Задачи 5.</t>
  </si>
  <si>
    <t>Итого по отдельным мероприятиям Задачи 6.</t>
  </si>
  <si>
    <t>Количество выполненных проектно-изыскательские работы на объекты строительства: автомобильные дороги, улицы, транспортные сооружения, проект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</si>
</sst>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#,##0.000"/>
    <numFmt numFmtId="176" formatCode="#,##0.000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4" fontId="17" fillId="24" borderId="10" applyProtection="0">
      <alignment horizontal="center" vertical="center"/>
    </xf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24" borderId="0" xfId="0" applyFill="1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left" vertical="center" wrapText="1"/>
    </xf>
    <xf numFmtId="0" fontId="0" fillId="24" borderId="0" xfId="0" applyFill="1" applyAlignment="1">
      <alignment wrapText="1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 wrapText="1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ill="1" applyAlignment="1">
      <alignment horizontal="left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0" fillId="25" borderId="0" xfId="0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3" fontId="21" fillId="0" borderId="1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/>
    </xf>
    <xf numFmtId="173" fontId="21" fillId="0" borderId="12" xfId="0" applyNumberFormat="1" applyFont="1" applyFill="1" applyBorder="1" applyAlignment="1">
      <alignment/>
    </xf>
    <xf numFmtId="172" fontId="21" fillId="0" borderId="12" xfId="0" applyNumberFormat="1" applyFont="1" applyFill="1" applyBorder="1" applyAlignment="1">
      <alignment/>
    </xf>
    <xf numFmtId="170" fontId="1" fillId="0" borderId="0" xfId="43" applyFill="1" applyBorder="1" applyAlignment="1">
      <alignment/>
    </xf>
    <xf numFmtId="170" fontId="1" fillId="0" borderId="0" xfId="43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174" fontId="21" fillId="0" borderId="15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 wrapText="1"/>
    </xf>
    <xf numFmtId="172" fontId="21" fillId="0" borderId="19" xfId="0" applyNumberFormat="1" applyFont="1" applyFill="1" applyBorder="1" applyAlignment="1">
      <alignment horizontal="center" vertical="center"/>
    </xf>
    <xf numFmtId="172" fontId="21" fillId="0" borderId="11" xfId="0" applyNumberFormat="1" applyFont="1" applyBorder="1" applyAlignment="1">
      <alignment horizontal="center" vertical="center" wrapText="1"/>
    </xf>
    <xf numFmtId="1" fontId="21" fillId="26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3" xfId="0" applyNumberFormat="1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170" fontId="1" fillId="0" borderId="0" xfId="43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73" fontId="21" fillId="0" borderId="16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172" fontId="21" fillId="0" borderId="22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vertical="center" wrapText="1"/>
    </xf>
    <xf numFmtId="0" fontId="0" fillId="27" borderId="0" xfId="0" applyFill="1" applyBorder="1" applyAlignment="1">
      <alignment/>
    </xf>
    <xf numFmtId="0" fontId="0" fillId="27" borderId="0" xfId="0" applyFill="1" applyAlignment="1">
      <alignment/>
    </xf>
    <xf numFmtId="0" fontId="21" fillId="0" borderId="11" xfId="0" applyFont="1" applyFill="1" applyBorder="1" applyAlignment="1">
      <alignment vertical="center" wrapText="1"/>
    </xf>
    <xf numFmtId="172" fontId="21" fillId="0" borderId="11" xfId="0" applyNumberFormat="1" applyFont="1" applyFill="1" applyBorder="1" applyAlignment="1">
      <alignment vertical="center" wrapText="1"/>
    </xf>
    <xf numFmtId="1" fontId="21" fillId="0" borderId="11" xfId="0" applyNumberFormat="1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3" fontId="2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" fontId="21" fillId="0" borderId="11" xfId="0" applyNumberFormat="1" applyFont="1" applyFill="1" applyBorder="1" applyAlignment="1">
      <alignment/>
    </xf>
    <xf numFmtId="2" fontId="21" fillId="0" borderId="11" xfId="0" applyNumberFormat="1" applyFont="1" applyFill="1" applyBorder="1" applyAlignment="1">
      <alignment vertical="center" wrapText="1"/>
    </xf>
    <xf numFmtId="1" fontId="21" fillId="0" borderId="11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0" xfId="0" applyNumberFormat="1" applyFont="1" applyFill="1" applyBorder="1" applyAlignment="1">
      <alignment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/>
    </xf>
    <xf numFmtId="0" fontId="21" fillId="0" borderId="16" xfId="0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174" fontId="21" fillId="0" borderId="13" xfId="0" applyNumberFormat="1" applyFont="1" applyFill="1" applyBorder="1" applyAlignment="1">
      <alignment horizontal="center" vertical="center"/>
    </xf>
    <xf numFmtId="174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172" fontId="21" fillId="0" borderId="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left" vertical="center" wrapText="1"/>
    </xf>
    <xf numFmtId="3" fontId="21" fillId="0" borderId="13" xfId="0" applyNumberFormat="1" applyFont="1" applyFill="1" applyBorder="1" applyAlignment="1">
      <alignment horizontal="center" vertical="center"/>
    </xf>
    <xf numFmtId="175" fontId="21" fillId="0" borderId="10" xfId="0" applyNumberFormat="1" applyFont="1" applyFill="1" applyBorder="1" applyAlignment="1">
      <alignment horizontal="center" vertical="center"/>
    </xf>
    <xf numFmtId="175" fontId="21" fillId="0" borderId="18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1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22" xfId="0" applyNumberFormat="1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/>
    </xf>
    <xf numFmtId="0" fontId="0" fillId="0" borderId="20" xfId="0" applyBorder="1" applyAlignment="1">
      <alignment/>
    </xf>
    <xf numFmtId="0" fontId="21" fillId="0" borderId="22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justify" vertical="center" wrapText="1"/>
    </xf>
    <xf numFmtId="0" fontId="21" fillId="0" borderId="22" xfId="0" applyFont="1" applyFill="1" applyBorder="1" applyAlignment="1">
      <alignment horizontal="justify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172" fontId="21" fillId="0" borderId="13" xfId="0" applyNumberFormat="1" applyFont="1" applyFill="1" applyBorder="1" applyAlignment="1">
      <alignment horizontal="center" vertical="center"/>
    </xf>
    <xf numFmtId="172" fontId="21" fillId="0" borderId="1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vertical="center" wrapText="1"/>
    </xf>
    <xf numFmtId="1" fontId="21" fillId="0" borderId="10" xfId="0" applyNumberFormat="1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justify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73" fontId="21" fillId="0" borderId="13" xfId="0" applyNumberFormat="1" applyFont="1" applyFill="1" applyBorder="1" applyAlignment="1">
      <alignment horizontal="center" vertical="center" wrapText="1"/>
    </xf>
    <xf numFmtId="173" fontId="21" fillId="0" borderId="22" xfId="0" applyNumberFormat="1" applyFont="1" applyFill="1" applyBorder="1" applyAlignment="1">
      <alignment horizontal="center" vertical="center" wrapText="1"/>
    </xf>
    <xf numFmtId="173" fontId="21" fillId="0" borderId="16" xfId="0" applyNumberFormat="1" applyFont="1" applyFill="1" applyBorder="1" applyAlignment="1">
      <alignment horizontal="center" vertical="center" wrapText="1"/>
    </xf>
    <xf numFmtId="172" fontId="21" fillId="0" borderId="23" xfId="0" applyNumberFormat="1" applyFont="1" applyFill="1" applyBorder="1" applyAlignment="1">
      <alignment horizontal="center" vertical="center"/>
    </xf>
    <xf numFmtId="172" fontId="21" fillId="0" borderId="41" xfId="0" applyNumberFormat="1" applyFont="1" applyFill="1" applyBorder="1" applyAlignment="1">
      <alignment horizontal="center" vertical="center"/>
    </xf>
    <xf numFmtId="172" fontId="21" fillId="0" borderId="20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top" wrapText="1"/>
    </xf>
    <xf numFmtId="0" fontId="28" fillId="0" borderId="41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 wrapText="1"/>
    </xf>
    <xf numFmtId="0" fontId="17" fillId="24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73" fontId="21" fillId="0" borderId="13" xfId="0" applyNumberFormat="1" applyFont="1" applyFill="1" applyBorder="1" applyAlignment="1">
      <alignment horizontal="center" vertical="center"/>
    </xf>
    <xf numFmtId="173" fontId="21" fillId="0" borderId="16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73" fontId="21" fillId="0" borderId="1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21" fillId="0" borderId="30" xfId="0" applyFont="1" applyBorder="1" applyAlignment="1">
      <alignment vertical="center"/>
    </xf>
    <xf numFmtId="0" fontId="0" fillId="0" borderId="30" xfId="0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12vnu\&#1056;&#1072;&#1073;&#1086;&#1095;&#1080;&#1081;%20&#1089;&#1090;&#1086;&#1083;\&#1052;&#1055;%202014-2016\&#1052;&#1055;%202014-2016\&#1088;&#1072;&#1079;&#1074;&#1080;&#1090;&#1080;&#1077;%20&#1090;&#1088;&#1072;&#1085;&#1089;&#1087;&#1086;&#1088;&#1090;&#1085;&#1086;&#1081;%20&#1089;&#1080;&#1089;&#1090;&#1077;&#1084;&#1099;%20&#1075;&#1086;&#1088;&#1086;&#1076;&#1072;\&#1091;&#1090;&#1074;&#1077;&#1088;&#1078;&#1076;&#1077;&#1085;&#1085;&#1072;&#1103;%20&#1087;&#1088;&#1086;&#1075;&#1088;&#1072;&#1084;&#1084;&#1072;\&#1050;&#1086;&#1087;&#1080;&#1103;%20&#1055;&#1056;&#1048;&#1051;&#1054;&#1046;&#1045;&#1053;&#1048;&#1045;%201%20&#1050;%20&#1055;&#1056;&#1054;&#1043;&#1056;&#1040;&#1052;&#1052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Лист3"/>
    </sheetNames>
    <sheetDataSet>
      <sheetData sheetId="0">
        <row r="9">
          <cell r="A9" t="str">
            <v>Комплексная цель муниципальной программы: Развитие транспортной системы города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1"/>
  <sheetViews>
    <sheetView showZeros="0" tabSelected="1" view="pageBreakPreview" zoomScale="75" zoomScaleNormal="60" zoomScaleSheetLayoutView="75" zoomScalePageLayoutView="0" workbookViewId="0" topLeftCell="A405">
      <selection activeCell="A10" sqref="A10:N23"/>
    </sheetView>
  </sheetViews>
  <sheetFormatPr defaultColWidth="9.00390625" defaultRowHeight="12.75"/>
  <cols>
    <col min="1" max="1" width="79.125" style="0" customWidth="1"/>
    <col min="2" max="2" width="28.625" style="1" customWidth="1"/>
    <col min="3" max="3" width="21.375" style="0" customWidth="1"/>
    <col min="4" max="4" width="20.125" style="0" customWidth="1"/>
    <col min="5" max="5" width="20.25390625" style="0" customWidth="1"/>
    <col min="6" max="6" width="17.125" style="0" customWidth="1"/>
    <col min="7" max="10" width="0" style="0" hidden="1" customWidth="1"/>
    <col min="11" max="11" width="17.25390625" style="0" customWidth="1"/>
    <col min="12" max="12" width="17.875" style="0" customWidth="1"/>
    <col min="13" max="14" width="18.625" style="0" customWidth="1"/>
    <col min="15" max="15" width="22.375" style="0" customWidth="1"/>
    <col min="16" max="16" width="59.75390625" style="0" customWidth="1"/>
    <col min="17" max="17" width="10.25390625" style="0" customWidth="1"/>
    <col min="18" max="22" width="9.875" style="0" customWidth="1"/>
    <col min="23" max="23" width="11.00390625" style="0" customWidth="1"/>
    <col min="24" max="27" width="0" style="0" hidden="1" customWidth="1"/>
    <col min="28" max="28" width="12.625" style="0" customWidth="1"/>
    <col min="29" max="29" width="9.125" style="0" hidden="1" customWidth="1"/>
    <col min="30" max="30" width="0.12890625" style="0" customWidth="1"/>
    <col min="31" max="33" width="9.125" style="0" hidden="1" customWidth="1"/>
  </cols>
  <sheetData>
    <row r="1" spans="1:29" s="1" customFormat="1" ht="12.7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44" t="s">
        <v>7</v>
      </c>
      <c r="R1" s="244"/>
      <c r="S1" s="244"/>
      <c r="T1" s="244"/>
      <c r="U1" s="244"/>
      <c r="V1" s="244"/>
      <c r="W1" s="244"/>
      <c r="X1" s="3"/>
      <c r="Y1" s="3"/>
      <c r="Z1" s="3"/>
      <c r="AA1" s="4"/>
      <c r="AB1" s="4"/>
      <c r="AC1" s="4"/>
    </row>
    <row r="2" spans="1:253" s="8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S2" s="6"/>
      <c r="T2" s="6"/>
      <c r="U2" s="147"/>
      <c r="V2" s="147"/>
      <c r="W2" s="147"/>
      <c r="X2" s="147"/>
      <c r="Y2" s="147"/>
      <c r="Z2" s="147"/>
      <c r="AA2" s="147"/>
      <c r="AB2" s="147"/>
      <c r="AC2" s="7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8" customFormat="1" ht="119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47"/>
      <c r="R3" s="147"/>
      <c r="S3" s="147"/>
      <c r="T3" s="103"/>
      <c r="U3" s="147" t="s">
        <v>193</v>
      </c>
      <c r="V3" s="147"/>
      <c r="W3" s="147"/>
      <c r="X3" s="147"/>
      <c r="Y3" s="147"/>
      <c r="Z3" s="147"/>
      <c r="AA3" s="147"/>
      <c r="AB3" s="147"/>
      <c r="AC3" s="104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8" customFormat="1" ht="33" customHeight="1">
      <c r="A4" s="245" t="s">
        <v>185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/>
      <c r="R4" s="246"/>
      <c r="S4" s="246"/>
      <c r="T4" s="246"/>
      <c r="U4" s="246"/>
      <c r="V4" s="246"/>
      <c r="W4" s="246"/>
      <c r="X4" s="105"/>
      <c r="Y4" s="105"/>
      <c r="Z4" s="105"/>
      <c r="AA4" s="106"/>
      <c r="AB4" s="107"/>
      <c r="AC4" s="8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8" customFormat="1" ht="12.75" customHeight="1">
      <c r="A5" s="222" t="s">
        <v>8</v>
      </c>
      <c r="B5" s="222" t="s">
        <v>9</v>
      </c>
      <c r="C5" s="222" t="s">
        <v>10</v>
      </c>
      <c r="D5" s="222" t="s">
        <v>11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41" t="s">
        <v>30</v>
      </c>
      <c r="P5" s="222" t="s">
        <v>12</v>
      </c>
      <c r="Q5" s="222" t="s">
        <v>31</v>
      </c>
      <c r="R5" s="222"/>
      <c r="S5" s="222"/>
      <c r="T5" s="222"/>
      <c r="U5" s="222"/>
      <c r="V5" s="222"/>
      <c r="W5" s="222"/>
      <c r="X5" s="222"/>
      <c r="Y5" s="222"/>
      <c r="Z5" s="222"/>
      <c r="AA5" s="207"/>
      <c r="AB5" s="185" t="s">
        <v>83</v>
      </c>
      <c r="AC5" s="8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8" customFormat="1" ht="12.7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4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07"/>
      <c r="AB6" s="218"/>
      <c r="AC6" s="8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8" customFormat="1" ht="91.5" customHeight="1">
      <c r="A7" s="222"/>
      <c r="B7" s="222"/>
      <c r="C7" s="222"/>
      <c r="D7" s="40" t="s">
        <v>13</v>
      </c>
      <c r="E7" s="40" t="s">
        <v>14</v>
      </c>
      <c r="F7" s="40" t="s">
        <v>15</v>
      </c>
      <c r="G7" s="40" t="s">
        <v>16</v>
      </c>
      <c r="H7" s="40" t="s">
        <v>17</v>
      </c>
      <c r="I7" s="40" t="s">
        <v>18</v>
      </c>
      <c r="J7" s="40" t="s">
        <v>19</v>
      </c>
      <c r="K7" s="40" t="s">
        <v>16</v>
      </c>
      <c r="L7" s="40" t="s">
        <v>17</v>
      </c>
      <c r="M7" s="40" t="s">
        <v>18</v>
      </c>
      <c r="N7" s="40" t="s">
        <v>19</v>
      </c>
      <c r="O7" s="243"/>
      <c r="P7" s="222"/>
      <c r="Q7" s="62" t="s">
        <v>13</v>
      </c>
      <c r="R7" s="62" t="s">
        <v>14</v>
      </c>
      <c r="S7" s="62" t="s">
        <v>15</v>
      </c>
      <c r="T7" s="62" t="s">
        <v>16</v>
      </c>
      <c r="U7" s="62" t="s">
        <v>17</v>
      </c>
      <c r="V7" s="62" t="s">
        <v>18</v>
      </c>
      <c r="W7" s="62" t="s">
        <v>19</v>
      </c>
      <c r="X7" s="62" t="s">
        <v>16</v>
      </c>
      <c r="Y7" s="62" t="s">
        <v>17</v>
      </c>
      <c r="Z7" s="62" t="s">
        <v>18</v>
      </c>
      <c r="AA7" s="63" t="s">
        <v>19</v>
      </c>
      <c r="AB7" s="186"/>
      <c r="AC7" s="8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8" customFormat="1" ht="13.5" customHeight="1">
      <c r="A8" s="56">
        <v>2</v>
      </c>
      <c r="B8" s="56">
        <v>3</v>
      </c>
      <c r="C8" s="108">
        <v>4</v>
      </c>
      <c r="D8" s="56">
        <v>5</v>
      </c>
      <c r="E8" s="56">
        <v>6</v>
      </c>
      <c r="F8" s="56">
        <v>7</v>
      </c>
      <c r="G8" s="56">
        <v>8</v>
      </c>
      <c r="H8" s="56">
        <v>9</v>
      </c>
      <c r="I8" s="56">
        <v>10</v>
      </c>
      <c r="J8" s="56">
        <v>11</v>
      </c>
      <c r="K8" s="56">
        <v>8</v>
      </c>
      <c r="L8" s="56">
        <v>9</v>
      </c>
      <c r="M8" s="56">
        <v>10</v>
      </c>
      <c r="N8" s="56">
        <v>11</v>
      </c>
      <c r="O8" s="56">
        <v>12</v>
      </c>
      <c r="P8" s="56">
        <v>13</v>
      </c>
      <c r="Q8" s="56">
        <v>14</v>
      </c>
      <c r="R8" s="56">
        <v>15</v>
      </c>
      <c r="S8" s="56">
        <v>16</v>
      </c>
      <c r="T8" s="56">
        <v>17</v>
      </c>
      <c r="U8" s="56">
        <v>18</v>
      </c>
      <c r="V8" s="56">
        <v>19</v>
      </c>
      <c r="W8" s="56">
        <v>20</v>
      </c>
      <c r="X8" s="56">
        <v>17</v>
      </c>
      <c r="Y8" s="56">
        <v>18</v>
      </c>
      <c r="Z8" s="56">
        <v>19</v>
      </c>
      <c r="AA8" s="85">
        <v>20</v>
      </c>
      <c r="AB8" s="56">
        <v>21</v>
      </c>
      <c r="AC8" s="8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8" customFormat="1" ht="27" customHeight="1">
      <c r="A9" s="155" t="s">
        <v>188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  <c r="Z9" s="157"/>
      <c r="AA9" s="157"/>
      <c r="AB9" s="157"/>
      <c r="AC9" s="158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9" customFormat="1" ht="49.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62" t="s">
        <v>21</v>
      </c>
      <c r="P10" s="52" t="s">
        <v>232</v>
      </c>
      <c r="Q10" s="53"/>
      <c r="R10" s="53"/>
      <c r="S10" s="53"/>
      <c r="T10" s="53"/>
      <c r="U10" s="53">
        <v>16</v>
      </c>
      <c r="V10" s="53">
        <v>16</v>
      </c>
      <c r="W10" s="53">
        <v>12</v>
      </c>
      <c r="X10" s="53"/>
      <c r="Y10" s="53"/>
      <c r="Z10" s="53"/>
      <c r="AA10" s="53"/>
      <c r="AB10" s="53">
        <v>44</v>
      </c>
      <c r="AC10" s="109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9" customFormat="1" ht="33" customHeight="1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8"/>
      <c r="O11" s="40" t="s">
        <v>21</v>
      </c>
      <c r="P11" s="69" t="s">
        <v>34</v>
      </c>
      <c r="Q11" s="70">
        <f>Q28</f>
        <v>0</v>
      </c>
      <c r="R11" s="70">
        <f>R28</f>
        <v>0</v>
      </c>
      <c r="S11" s="70">
        <f>S28</f>
        <v>0</v>
      </c>
      <c r="T11" s="70">
        <f>T28</f>
        <v>0</v>
      </c>
      <c r="U11" s="72">
        <v>15.12</v>
      </c>
      <c r="V11" s="72">
        <v>9.97</v>
      </c>
      <c r="W11" s="72">
        <v>10.78</v>
      </c>
      <c r="X11" s="72"/>
      <c r="Y11" s="72"/>
      <c r="Z11" s="72"/>
      <c r="AA11" s="72"/>
      <c r="AB11" s="72">
        <v>35.87</v>
      </c>
      <c r="AC11" s="109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9" customFormat="1" ht="33" customHeight="1">
      <c r="A12" s="14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8"/>
      <c r="O12" s="40" t="s">
        <v>21</v>
      </c>
      <c r="P12" s="52" t="s">
        <v>26</v>
      </c>
      <c r="Q12" s="53"/>
      <c r="R12" s="53"/>
      <c r="S12" s="53"/>
      <c r="T12" s="53"/>
      <c r="U12" s="54">
        <v>5.99</v>
      </c>
      <c r="V12" s="54">
        <v>8.98</v>
      </c>
      <c r="W12" s="54">
        <v>20.77</v>
      </c>
      <c r="X12" s="54"/>
      <c r="Y12" s="54"/>
      <c r="Z12" s="54"/>
      <c r="AA12" s="54"/>
      <c r="AB12" s="54">
        <v>35.74</v>
      </c>
      <c r="AC12" s="109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9" customFormat="1" ht="52.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40" t="s">
        <v>21</v>
      </c>
      <c r="P13" s="52" t="s">
        <v>49</v>
      </c>
      <c r="Q13" s="53">
        <f aca="true" t="shared" si="0" ref="Q13:AB13">Q29</f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5">
        <f t="shared" si="0"/>
        <v>1.56</v>
      </c>
      <c r="V13" s="55">
        <f t="shared" si="0"/>
        <v>3.645</v>
      </c>
      <c r="W13" s="55">
        <f t="shared" si="0"/>
        <v>1.4</v>
      </c>
      <c r="X13" s="55">
        <f t="shared" si="0"/>
        <v>0</v>
      </c>
      <c r="Y13" s="55">
        <f t="shared" si="0"/>
        <v>0</v>
      </c>
      <c r="Z13" s="55">
        <f t="shared" si="0"/>
        <v>0</v>
      </c>
      <c r="AA13" s="55">
        <f t="shared" si="0"/>
        <v>0</v>
      </c>
      <c r="AB13" s="55">
        <f t="shared" si="0"/>
        <v>6.6049999999999995</v>
      </c>
      <c r="AC13" s="109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9" customFormat="1" ht="36.75" customHeight="1" hidden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40" t="s">
        <v>22</v>
      </c>
      <c r="P14" s="73" t="str">
        <f aca="true" t="shared" si="1" ref="P14:W14">P334</f>
        <v>Площадь отремонтированных автомобильных дорог, тыс.кв.м.</v>
      </c>
      <c r="Q14" s="46">
        <f t="shared" si="1"/>
        <v>128.06</v>
      </c>
      <c r="R14" s="46">
        <f t="shared" si="1"/>
        <v>51.45</v>
      </c>
      <c r="S14" s="46">
        <f t="shared" si="1"/>
        <v>109.94</v>
      </c>
      <c r="T14" s="46">
        <f t="shared" si="1"/>
        <v>334.91</v>
      </c>
      <c r="U14" s="46">
        <f t="shared" si="1"/>
        <v>364.03</v>
      </c>
      <c r="V14" s="46">
        <f t="shared" si="1"/>
        <v>364.03</v>
      </c>
      <c r="W14" s="46">
        <f t="shared" si="1"/>
        <v>385.88</v>
      </c>
      <c r="X14" s="52"/>
      <c r="Y14" s="52"/>
      <c r="Z14" s="52"/>
      <c r="AA14" s="74"/>
      <c r="AB14" s="79"/>
      <c r="AC14" s="109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9" customFormat="1" ht="48.75" customHeight="1" hidden="1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40" t="s">
        <v>22</v>
      </c>
      <c r="P15" s="75" t="s">
        <v>43</v>
      </c>
      <c r="Q15" s="46">
        <f aca="true" t="shared" si="2" ref="P15:W16">Q335</f>
        <v>5</v>
      </c>
      <c r="R15" s="46">
        <f t="shared" si="2"/>
        <v>5</v>
      </c>
      <c r="S15" s="46">
        <f t="shared" si="2"/>
        <v>5</v>
      </c>
      <c r="T15" s="46">
        <f t="shared" si="2"/>
        <v>5</v>
      </c>
      <c r="U15" s="46">
        <f t="shared" si="2"/>
        <v>5</v>
      </c>
      <c r="V15" s="46">
        <f t="shared" si="2"/>
        <v>5</v>
      </c>
      <c r="W15" s="46">
        <f t="shared" si="2"/>
        <v>5</v>
      </c>
      <c r="X15" s="52"/>
      <c r="Y15" s="52"/>
      <c r="Z15" s="52"/>
      <c r="AA15" s="74"/>
      <c r="AB15" s="79"/>
      <c r="AC15" s="109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9" customFormat="1" ht="80.25" customHeight="1" hidden="1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40" t="s">
        <v>22</v>
      </c>
      <c r="P16" s="73" t="str">
        <f t="shared" si="2"/>
        <v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Q16" s="46">
        <f t="shared" si="2"/>
        <v>4321.27</v>
      </c>
      <c r="R16" s="46">
        <f t="shared" si="2"/>
        <v>4342.97</v>
      </c>
      <c r="S16" s="46">
        <f t="shared" si="2"/>
        <v>4364.67</v>
      </c>
      <c r="T16" s="46">
        <f t="shared" si="2"/>
        <v>4386.37</v>
      </c>
      <c r="U16" s="46">
        <f t="shared" si="2"/>
        <v>4408.07</v>
      </c>
      <c r="V16" s="46">
        <f t="shared" si="2"/>
        <v>4429.77</v>
      </c>
      <c r="W16" s="46">
        <f t="shared" si="2"/>
        <v>4451.47</v>
      </c>
      <c r="X16" s="52"/>
      <c r="Y16" s="52"/>
      <c r="Z16" s="52"/>
      <c r="AA16" s="74"/>
      <c r="AB16" s="79"/>
      <c r="AC16" s="109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9" customFormat="1" ht="35.25" customHeight="1" hidden="1">
      <c r="A17" s="14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  <c r="O17" s="40" t="s">
        <v>22</v>
      </c>
      <c r="P17" s="52" t="str">
        <f>P362</f>
        <v>Увеличение объема перевозок пассажиров городским пассажирским транспортом, %</v>
      </c>
      <c r="Q17" s="40">
        <f aca="true" t="shared" si="3" ref="Q17:W17">Q362</f>
        <v>1</v>
      </c>
      <c r="R17" s="40">
        <f t="shared" si="3"/>
        <v>1</v>
      </c>
      <c r="S17" s="40">
        <f t="shared" si="3"/>
        <v>1</v>
      </c>
      <c r="T17" s="40">
        <f t="shared" si="3"/>
        <v>1</v>
      </c>
      <c r="U17" s="40">
        <f t="shared" si="3"/>
        <v>2</v>
      </c>
      <c r="V17" s="40">
        <f t="shared" si="3"/>
        <v>2</v>
      </c>
      <c r="W17" s="40">
        <f t="shared" si="3"/>
        <v>2</v>
      </c>
      <c r="X17" s="52"/>
      <c r="Y17" s="52"/>
      <c r="Z17" s="52"/>
      <c r="AA17" s="74"/>
      <c r="AB17" s="79"/>
      <c r="AC17" s="109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9" customFormat="1" ht="51.75" customHeight="1" hidden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8"/>
      <c r="O18" s="40" t="s">
        <v>22</v>
      </c>
      <c r="P18" s="52" t="str">
        <f aca="true" t="shared" si="4" ref="P18:W18">P363</f>
        <v>Доля остановочных пунктов, оборудованных маршрутными указателями, от общего количества остановочных пунктов, %</v>
      </c>
      <c r="Q18" s="40">
        <f t="shared" si="4"/>
        <v>100</v>
      </c>
      <c r="R18" s="40">
        <f t="shared" si="4"/>
        <v>100</v>
      </c>
      <c r="S18" s="40">
        <f t="shared" si="4"/>
        <v>100</v>
      </c>
      <c r="T18" s="40">
        <f t="shared" si="4"/>
        <v>100</v>
      </c>
      <c r="U18" s="40">
        <f t="shared" si="4"/>
        <v>100</v>
      </c>
      <c r="V18" s="40">
        <f t="shared" si="4"/>
        <v>100</v>
      </c>
      <c r="W18" s="40">
        <f t="shared" si="4"/>
        <v>100</v>
      </c>
      <c r="X18" s="52"/>
      <c r="Y18" s="52"/>
      <c r="Z18" s="52"/>
      <c r="AA18" s="74"/>
      <c r="AB18" s="79"/>
      <c r="AC18" s="109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9" customFormat="1" ht="30.75" customHeight="1" hidden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40" t="s">
        <v>23</v>
      </c>
      <c r="P19" s="52" t="str">
        <f aca="true" t="shared" si="5" ref="P19:W19">P364</f>
        <v>Количество приобретенных маршрутных автобусов категории "М3", ед.</v>
      </c>
      <c r="Q19" s="40">
        <f t="shared" si="5"/>
        <v>7</v>
      </c>
      <c r="R19" s="40">
        <f t="shared" si="5"/>
        <v>0</v>
      </c>
      <c r="S19" s="40">
        <f t="shared" si="5"/>
        <v>0</v>
      </c>
      <c r="T19" s="40">
        <f t="shared" si="5"/>
        <v>0</v>
      </c>
      <c r="U19" s="40">
        <f t="shared" si="5"/>
        <v>7</v>
      </c>
      <c r="V19" s="40">
        <f t="shared" si="5"/>
        <v>7</v>
      </c>
      <c r="W19" s="40">
        <f t="shared" si="5"/>
        <v>7</v>
      </c>
      <c r="X19" s="52"/>
      <c r="Y19" s="52"/>
      <c r="Z19" s="52"/>
      <c r="AA19" s="74"/>
      <c r="AB19" s="79"/>
      <c r="AC19" s="109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9" customFormat="1" ht="30.75" customHeight="1">
      <c r="A20" s="149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40" t="s">
        <v>22</v>
      </c>
      <c r="P20" s="52" t="s">
        <v>54</v>
      </c>
      <c r="Q20" s="40"/>
      <c r="R20" s="40">
        <v>40</v>
      </c>
      <c r="S20" s="40">
        <v>20</v>
      </c>
      <c r="T20" s="40">
        <v>20</v>
      </c>
      <c r="U20" s="40"/>
      <c r="V20" s="40"/>
      <c r="W20" s="40"/>
      <c r="X20" s="52"/>
      <c r="Y20" s="52"/>
      <c r="Z20" s="52"/>
      <c r="AA20" s="74"/>
      <c r="AB20" s="40">
        <f>Q20+R20+S20+T20+U20+V20+W20</f>
        <v>80</v>
      </c>
      <c r="AC20" s="109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9" customFormat="1" ht="81.75" customHeight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40" t="s">
        <v>189</v>
      </c>
      <c r="P21" s="52" t="s">
        <v>59</v>
      </c>
      <c r="Q21" s="40"/>
      <c r="R21" s="40">
        <v>4342.97</v>
      </c>
      <c r="S21" s="40">
        <v>4364.67</v>
      </c>
      <c r="T21" s="40">
        <v>4386.37</v>
      </c>
      <c r="U21" s="40"/>
      <c r="V21" s="40"/>
      <c r="W21" s="40"/>
      <c r="X21" s="52"/>
      <c r="Y21" s="52"/>
      <c r="Z21" s="52"/>
      <c r="AA21" s="74"/>
      <c r="AB21" s="40">
        <f>T21</f>
        <v>4386.37</v>
      </c>
      <c r="AC21" s="109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9" customFormat="1" ht="30.75" customHeight="1" hidden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40" t="s">
        <v>22</v>
      </c>
      <c r="P22" s="52" t="s">
        <v>53</v>
      </c>
      <c r="Q22" s="40">
        <v>100</v>
      </c>
      <c r="R22" s="40">
        <v>100</v>
      </c>
      <c r="S22" s="40">
        <v>100</v>
      </c>
      <c r="T22" s="40">
        <v>100</v>
      </c>
      <c r="U22" s="40">
        <v>100</v>
      </c>
      <c r="V22" s="40">
        <v>100</v>
      </c>
      <c r="W22" s="40">
        <v>100</v>
      </c>
      <c r="X22" s="52"/>
      <c r="Y22" s="52"/>
      <c r="Z22" s="52"/>
      <c r="AA22" s="74"/>
      <c r="AB22" s="40">
        <v>100</v>
      </c>
      <c r="AC22" s="109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9" customFormat="1" ht="30.75" customHeight="1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40" t="s">
        <v>22</v>
      </c>
      <c r="P23" s="52" t="s">
        <v>65</v>
      </c>
      <c r="Q23" s="40"/>
      <c r="R23" s="40">
        <v>1</v>
      </c>
      <c r="S23" s="40">
        <v>1</v>
      </c>
      <c r="T23" s="40">
        <v>1</v>
      </c>
      <c r="U23" s="40"/>
      <c r="V23" s="40"/>
      <c r="W23" s="40"/>
      <c r="X23" s="52"/>
      <c r="Y23" s="52"/>
      <c r="Z23" s="52"/>
      <c r="AA23" s="74"/>
      <c r="AB23" s="40">
        <v>3</v>
      </c>
      <c r="AC23" s="109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9" customFormat="1" ht="34.5" customHeight="1">
      <c r="A24" s="222" t="s">
        <v>24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52"/>
      <c r="Y24" s="52"/>
      <c r="Z24" s="52"/>
      <c r="AA24" s="74"/>
      <c r="AB24" s="80"/>
      <c r="AC24" s="109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9" customFormat="1" ht="27.75" customHeight="1">
      <c r="A25" s="222" t="s">
        <v>25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52"/>
      <c r="Y25" s="52"/>
      <c r="Z25" s="52"/>
      <c r="AA25" s="74"/>
      <c r="AB25" s="80"/>
      <c r="AC25" s="109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32" customFormat="1" ht="49.5" customHeight="1">
      <c r="A26" s="214" t="s">
        <v>20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40" t="s">
        <v>21</v>
      </c>
      <c r="P26" s="52" t="s">
        <v>232</v>
      </c>
      <c r="Q26" s="53">
        <f>Q31+Q79</f>
        <v>0</v>
      </c>
      <c r="R26" s="53">
        <f>R31+R79</f>
        <v>0</v>
      </c>
      <c r="S26" s="53">
        <f>S31+S79</f>
        <v>0</v>
      </c>
      <c r="T26" s="53">
        <f>T31+T79</f>
        <v>0</v>
      </c>
      <c r="U26" s="53">
        <f aca="true" t="shared" si="6" ref="U26:AA26">U31+U79+U127</f>
        <v>16</v>
      </c>
      <c r="V26" s="53">
        <f t="shared" si="6"/>
        <v>16</v>
      </c>
      <c r="W26" s="53">
        <f t="shared" si="6"/>
        <v>12</v>
      </c>
      <c r="X26" s="53">
        <f t="shared" si="6"/>
        <v>0</v>
      </c>
      <c r="Y26" s="53">
        <f t="shared" si="6"/>
        <v>0</v>
      </c>
      <c r="Z26" s="53">
        <f t="shared" si="6"/>
        <v>0</v>
      </c>
      <c r="AA26" s="53">
        <f t="shared" si="6"/>
        <v>0</v>
      </c>
      <c r="AB26" s="53">
        <f>SUM(Q26:AA26)</f>
        <v>44</v>
      </c>
      <c r="AC26" s="81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</row>
    <row r="27" spans="1:253" s="32" customFormat="1" ht="40.5" customHeigh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40" t="s">
        <v>21</v>
      </c>
      <c r="P27" s="52" t="s">
        <v>34</v>
      </c>
      <c r="Q27" s="46">
        <f aca="true" t="shared" si="7" ref="Q27:V27">Q145</f>
        <v>0</v>
      </c>
      <c r="R27" s="46">
        <f t="shared" si="7"/>
        <v>0</v>
      </c>
      <c r="S27" s="46">
        <f t="shared" si="7"/>
        <v>0</v>
      </c>
      <c r="T27" s="46">
        <f t="shared" si="7"/>
        <v>0</v>
      </c>
      <c r="U27" s="30">
        <f t="shared" si="7"/>
        <v>15.120000000000001</v>
      </c>
      <c r="V27" s="30">
        <f t="shared" si="7"/>
        <v>9.97</v>
      </c>
      <c r="W27" s="72">
        <v>10.78</v>
      </c>
      <c r="X27" s="30">
        <f>X145</f>
        <v>0</v>
      </c>
      <c r="Y27" s="30">
        <f>Y145</f>
        <v>0</v>
      </c>
      <c r="Z27" s="30">
        <f>Z145</f>
        <v>0</v>
      </c>
      <c r="AA27" s="30">
        <f>AA145</f>
        <v>0</v>
      </c>
      <c r="AB27" s="30">
        <v>35.87</v>
      </c>
      <c r="AC27" s="81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</row>
    <row r="28" spans="1:253" s="8" customFormat="1" ht="31.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40" t="s">
        <v>21</v>
      </c>
      <c r="P28" s="52" t="s">
        <v>26</v>
      </c>
      <c r="Q28" s="46">
        <f>Q239</f>
        <v>0</v>
      </c>
      <c r="R28" s="46">
        <f aca="true" t="shared" si="8" ref="R28:AB28">R239</f>
        <v>0</v>
      </c>
      <c r="S28" s="46">
        <f t="shared" si="8"/>
        <v>0</v>
      </c>
      <c r="T28" s="46">
        <f t="shared" si="8"/>
        <v>0</v>
      </c>
      <c r="U28" s="46">
        <f t="shared" si="8"/>
        <v>5.99</v>
      </c>
      <c r="V28" s="46">
        <f t="shared" si="8"/>
        <v>8.98</v>
      </c>
      <c r="W28" s="46">
        <f t="shared" si="8"/>
        <v>20.77</v>
      </c>
      <c r="X28" s="46">
        <f t="shared" si="8"/>
        <v>0</v>
      </c>
      <c r="Y28" s="46">
        <f t="shared" si="8"/>
        <v>0</v>
      </c>
      <c r="Z28" s="46">
        <f t="shared" si="8"/>
        <v>0</v>
      </c>
      <c r="AA28" s="46">
        <f t="shared" si="8"/>
        <v>0</v>
      </c>
      <c r="AB28" s="46">
        <f t="shared" si="8"/>
        <v>35.74000000000001</v>
      </c>
      <c r="AC28" s="8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8" customFormat="1" ht="54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40" t="s">
        <v>21</v>
      </c>
      <c r="P29" s="52" t="s">
        <v>49</v>
      </c>
      <c r="Q29" s="30">
        <f>Q303</f>
        <v>0</v>
      </c>
      <c r="R29" s="30">
        <f aca="true" t="shared" si="9" ref="R29:AB29">R303</f>
        <v>0</v>
      </c>
      <c r="S29" s="30">
        <f t="shared" si="9"/>
        <v>0</v>
      </c>
      <c r="T29" s="30">
        <f t="shared" si="9"/>
        <v>0</v>
      </c>
      <c r="U29" s="30">
        <f t="shared" si="9"/>
        <v>1.56</v>
      </c>
      <c r="V29" s="30">
        <f t="shared" si="9"/>
        <v>3.645</v>
      </c>
      <c r="W29" s="30">
        <f t="shared" si="9"/>
        <v>1.4</v>
      </c>
      <c r="X29" s="30">
        <f t="shared" si="9"/>
        <v>0</v>
      </c>
      <c r="Y29" s="30">
        <f t="shared" si="9"/>
        <v>0</v>
      </c>
      <c r="Z29" s="30">
        <f t="shared" si="9"/>
        <v>0</v>
      </c>
      <c r="AA29" s="30">
        <f t="shared" si="9"/>
        <v>0</v>
      </c>
      <c r="AB29" s="30">
        <f t="shared" si="9"/>
        <v>6.6049999999999995</v>
      </c>
      <c r="AC29" s="8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32" customFormat="1" ht="48.75" customHeight="1">
      <c r="A30" s="222" t="s">
        <v>27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30"/>
      <c r="Y30" s="30"/>
      <c r="Z30" s="30"/>
      <c r="AA30" s="31"/>
      <c r="AB30" s="82"/>
      <c r="AC30" s="81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</row>
    <row r="31" spans="1:253" s="34" customFormat="1" ht="15.75">
      <c r="A31" s="192" t="s">
        <v>91</v>
      </c>
      <c r="B31" s="36" t="s">
        <v>28</v>
      </c>
      <c r="C31" s="83">
        <f>C32</f>
        <v>211100000</v>
      </c>
      <c r="D31" s="83">
        <f aca="true" t="shared" si="10" ref="D31:N31">D32</f>
        <v>0</v>
      </c>
      <c r="E31" s="83">
        <f t="shared" si="10"/>
        <v>0</v>
      </c>
      <c r="F31" s="83">
        <f t="shared" si="10"/>
        <v>0</v>
      </c>
      <c r="G31" s="83">
        <f t="shared" si="10"/>
        <v>0</v>
      </c>
      <c r="H31" s="83">
        <f t="shared" si="10"/>
        <v>0</v>
      </c>
      <c r="I31" s="83">
        <f t="shared" si="10"/>
        <v>0</v>
      </c>
      <c r="J31" s="83">
        <f t="shared" si="10"/>
        <v>0</v>
      </c>
      <c r="K31" s="83">
        <f t="shared" si="10"/>
        <v>0</v>
      </c>
      <c r="L31" s="83">
        <f t="shared" si="10"/>
        <v>63200000</v>
      </c>
      <c r="M31" s="83">
        <f t="shared" si="10"/>
        <v>72500000</v>
      </c>
      <c r="N31" s="83">
        <f t="shared" si="10"/>
        <v>75400000</v>
      </c>
      <c r="O31" s="174" t="s">
        <v>21</v>
      </c>
      <c r="P31" s="192" t="s">
        <v>96</v>
      </c>
      <c r="Q31" s="210">
        <f>Q51+Q53+Q55+Q57+Q59+Q61+Q63+Q65+Q67+Q69+Q71+Q73+Q75+Q77</f>
        <v>0</v>
      </c>
      <c r="R31" s="210">
        <f>R51+R53+R55+R57+R59+R61+R63+R65+R67+R69+R71+R73+R75+R77</f>
        <v>0</v>
      </c>
      <c r="S31" s="210">
        <f>S51+S53+S55+S57+S59+S61+S63+S65+S67+S69+S71+S73+S75+S77</f>
        <v>0</v>
      </c>
      <c r="T31" s="210">
        <f>T51+T53+T55+T57+T59+T61+T63+T65+T67+T69+T71+T73+T75+T77</f>
        <v>0</v>
      </c>
      <c r="U31" s="210">
        <f>U33+U35+U37+U39+U41+U43+U45+U47+U49+U51+U53+U55+U57+U59+U61+U63+U65+U67+U69+U71+U73+U75+U77</f>
        <v>8</v>
      </c>
      <c r="V31" s="210">
        <f>V33+V35+V37+V39+V41+V43+V45+V47+V49+V51+V53+V55+V57+V59+V61+V63+V65+V67+V69+V71+V73+V75+V77</f>
        <v>8</v>
      </c>
      <c r="W31" s="210">
        <f>W33+W35+W37+W39+W41+W43+W45+W47+W49+W51+W53+W55+W57+W59+W61+W63+W65+W67+W69+W71+W73+W75+W77</f>
        <v>7</v>
      </c>
      <c r="X31" s="30"/>
      <c r="Y31" s="30"/>
      <c r="Z31" s="30"/>
      <c r="AA31" s="31"/>
      <c r="AB31" s="210">
        <v>23</v>
      </c>
      <c r="AC31" s="81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</row>
    <row r="32" spans="1:253" s="34" customFormat="1" ht="31.5">
      <c r="A32" s="193"/>
      <c r="B32" s="38" t="s">
        <v>29</v>
      </c>
      <c r="C32" s="83">
        <f>C34+C36+C38+C40+C42+C44+C46+C48+C50+C52+C54+C56+C58+C60+C62+C64+C66+C68+C70+C72+C74+C76+C78</f>
        <v>211100000</v>
      </c>
      <c r="D32" s="83">
        <f aca="true" t="shared" si="11" ref="D32:N32">D34+D36+D38+D40+D42+D44+D46+D48+D50+D52+D54+D56+D58+D60+D62+D64+D66+D68+D70+D72+D74+D76+D78</f>
        <v>0</v>
      </c>
      <c r="E32" s="83">
        <f t="shared" si="11"/>
        <v>0</v>
      </c>
      <c r="F32" s="83">
        <f t="shared" si="11"/>
        <v>0</v>
      </c>
      <c r="G32" s="83">
        <f t="shared" si="11"/>
        <v>0</v>
      </c>
      <c r="H32" s="83">
        <f t="shared" si="11"/>
        <v>0</v>
      </c>
      <c r="I32" s="83">
        <f t="shared" si="11"/>
        <v>0</v>
      </c>
      <c r="J32" s="83">
        <f t="shared" si="11"/>
        <v>0</v>
      </c>
      <c r="K32" s="83">
        <f t="shared" si="11"/>
        <v>0</v>
      </c>
      <c r="L32" s="83">
        <f t="shared" si="11"/>
        <v>63200000</v>
      </c>
      <c r="M32" s="83">
        <f t="shared" si="11"/>
        <v>72500000</v>
      </c>
      <c r="N32" s="83">
        <f t="shared" si="11"/>
        <v>75400000</v>
      </c>
      <c r="O32" s="176"/>
      <c r="P32" s="193"/>
      <c r="Q32" s="211"/>
      <c r="R32" s="211"/>
      <c r="S32" s="211"/>
      <c r="T32" s="211"/>
      <c r="U32" s="211"/>
      <c r="V32" s="211"/>
      <c r="W32" s="211"/>
      <c r="X32" s="30"/>
      <c r="Y32" s="30"/>
      <c r="Z32" s="30"/>
      <c r="AA32" s="31"/>
      <c r="AB32" s="211"/>
      <c r="AC32" s="81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</row>
    <row r="33" spans="1:253" s="34" customFormat="1" ht="15.75">
      <c r="A33" s="193" t="s">
        <v>97</v>
      </c>
      <c r="B33" s="36" t="s">
        <v>28</v>
      </c>
      <c r="C33" s="29">
        <f aca="true" t="shared" si="12" ref="C33:C50">D33+E33+F33+K33+L33+M33+N33</f>
        <v>5000000</v>
      </c>
      <c r="D33" s="29">
        <f aca="true" t="shared" si="13" ref="D33:N33">D34</f>
        <v>0</v>
      </c>
      <c r="E33" s="29">
        <f t="shared" si="13"/>
        <v>0</v>
      </c>
      <c r="F33" s="29">
        <f t="shared" si="13"/>
        <v>0</v>
      </c>
      <c r="G33" s="29">
        <f t="shared" si="13"/>
        <v>0</v>
      </c>
      <c r="H33" s="29">
        <f t="shared" si="13"/>
        <v>0</v>
      </c>
      <c r="I33" s="29">
        <f t="shared" si="13"/>
        <v>0</v>
      </c>
      <c r="J33" s="29">
        <f t="shared" si="13"/>
        <v>0</v>
      </c>
      <c r="K33" s="29">
        <f t="shared" si="13"/>
        <v>0</v>
      </c>
      <c r="L33" s="29">
        <f t="shared" si="13"/>
        <v>5000000</v>
      </c>
      <c r="M33" s="29">
        <f t="shared" si="13"/>
        <v>0</v>
      </c>
      <c r="N33" s="37">
        <f t="shared" si="13"/>
        <v>0</v>
      </c>
      <c r="O33" s="174" t="s">
        <v>21</v>
      </c>
      <c r="P33" s="192" t="s">
        <v>96</v>
      </c>
      <c r="Q33" s="210"/>
      <c r="R33" s="210"/>
      <c r="S33" s="210"/>
      <c r="T33" s="210"/>
      <c r="U33" s="210">
        <v>1</v>
      </c>
      <c r="V33" s="210"/>
      <c r="W33" s="210"/>
      <c r="X33" s="30"/>
      <c r="Y33" s="30"/>
      <c r="Z33" s="30"/>
      <c r="AA33" s="31"/>
      <c r="AB33" s="210">
        <v>1</v>
      </c>
      <c r="AC33" s="81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</row>
    <row r="34" spans="1:253" s="34" customFormat="1" ht="31.5">
      <c r="A34" s="214"/>
      <c r="B34" s="38" t="s">
        <v>29</v>
      </c>
      <c r="C34" s="29">
        <f t="shared" si="12"/>
        <v>5000000</v>
      </c>
      <c r="D34" s="29"/>
      <c r="E34" s="29"/>
      <c r="F34" s="29"/>
      <c r="G34" s="29"/>
      <c r="H34" s="29"/>
      <c r="I34" s="29"/>
      <c r="J34" s="29"/>
      <c r="K34" s="29"/>
      <c r="L34" s="29">
        <v>5000000</v>
      </c>
      <c r="M34" s="29"/>
      <c r="N34" s="39"/>
      <c r="O34" s="176"/>
      <c r="P34" s="193"/>
      <c r="Q34" s="211"/>
      <c r="R34" s="211"/>
      <c r="S34" s="211"/>
      <c r="T34" s="211"/>
      <c r="U34" s="211"/>
      <c r="V34" s="211"/>
      <c r="W34" s="211"/>
      <c r="X34" s="30"/>
      <c r="Y34" s="30"/>
      <c r="Z34" s="30"/>
      <c r="AA34" s="31"/>
      <c r="AB34" s="211"/>
      <c r="AC34" s="81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</row>
    <row r="35" spans="1:253" s="34" customFormat="1" ht="15.75">
      <c r="A35" s="193" t="s">
        <v>98</v>
      </c>
      <c r="B35" s="36" t="s">
        <v>28</v>
      </c>
      <c r="C35" s="29">
        <f t="shared" si="12"/>
        <v>6500000</v>
      </c>
      <c r="D35" s="29">
        <f aca="true" t="shared" si="14" ref="D35:N35">D36</f>
        <v>0</v>
      </c>
      <c r="E35" s="29">
        <f t="shared" si="14"/>
        <v>0</v>
      </c>
      <c r="F35" s="29">
        <f t="shared" si="14"/>
        <v>0</v>
      </c>
      <c r="G35" s="29">
        <f t="shared" si="14"/>
        <v>0</v>
      </c>
      <c r="H35" s="29">
        <f t="shared" si="14"/>
        <v>0</v>
      </c>
      <c r="I35" s="29">
        <f t="shared" si="14"/>
        <v>0</v>
      </c>
      <c r="J35" s="29">
        <f t="shared" si="14"/>
        <v>0</v>
      </c>
      <c r="K35" s="29">
        <f t="shared" si="14"/>
        <v>0</v>
      </c>
      <c r="L35" s="29">
        <f t="shared" si="14"/>
        <v>6500000</v>
      </c>
      <c r="M35" s="29">
        <f t="shared" si="14"/>
        <v>0</v>
      </c>
      <c r="N35" s="37">
        <f t="shared" si="14"/>
        <v>0</v>
      </c>
      <c r="O35" s="174" t="s">
        <v>21</v>
      </c>
      <c r="P35" s="192" t="s">
        <v>96</v>
      </c>
      <c r="Q35" s="210"/>
      <c r="R35" s="210"/>
      <c r="S35" s="210"/>
      <c r="T35" s="210"/>
      <c r="U35" s="210">
        <v>1</v>
      </c>
      <c r="V35" s="210"/>
      <c r="W35" s="210"/>
      <c r="X35" s="30"/>
      <c r="Y35" s="30"/>
      <c r="Z35" s="30"/>
      <c r="AA35" s="31"/>
      <c r="AB35" s="210">
        <v>1</v>
      </c>
      <c r="AC35" s="81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</row>
    <row r="36" spans="1:253" s="34" customFormat="1" ht="31.5">
      <c r="A36" s="214"/>
      <c r="B36" s="38" t="s">
        <v>29</v>
      </c>
      <c r="C36" s="29">
        <f t="shared" si="12"/>
        <v>6500000</v>
      </c>
      <c r="D36" s="29"/>
      <c r="E36" s="29"/>
      <c r="F36" s="29"/>
      <c r="G36" s="29"/>
      <c r="H36" s="29"/>
      <c r="I36" s="29"/>
      <c r="J36" s="29"/>
      <c r="K36" s="29"/>
      <c r="L36" s="29">
        <v>6500000</v>
      </c>
      <c r="M36" s="29"/>
      <c r="N36" s="39"/>
      <c r="O36" s="176"/>
      <c r="P36" s="193"/>
      <c r="Q36" s="211"/>
      <c r="R36" s="211"/>
      <c r="S36" s="211"/>
      <c r="T36" s="211"/>
      <c r="U36" s="211"/>
      <c r="V36" s="211"/>
      <c r="W36" s="211"/>
      <c r="X36" s="30"/>
      <c r="Y36" s="30"/>
      <c r="Z36" s="30"/>
      <c r="AA36" s="31"/>
      <c r="AB36" s="211"/>
      <c r="AC36" s="81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</row>
    <row r="37" spans="1:253" s="34" customFormat="1" ht="15.75">
      <c r="A37" s="193" t="s">
        <v>99</v>
      </c>
      <c r="B37" s="36" t="s">
        <v>28</v>
      </c>
      <c r="C37" s="29">
        <f t="shared" si="12"/>
        <v>8000000</v>
      </c>
      <c r="D37" s="29">
        <f aca="true" t="shared" si="15" ref="D37:N37">D38</f>
        <v>0</v>
      </c>
      <c r="E37" s="29">
        <f t="shared" si="15"/>
        <v>0</v>
      </c>
      <c r="F37" s="29">
        <f t="shared" si="15"/>
        <v>0</v>
      </c>
      <c r="G37" s="29">
        <f t="shared" si="15"/>
        <v>0</v>
      </c>
      <c r="H37" s="29">
        <f t="shared" si="15"/>
        <v>0</v>
      </c>
      <c r="I37" s="29">
        <f t="shared" si="15"/>
        <v>0</v>
      </c>
      <c r="J37" s="29">
        <f t="shared" si="15"/>
        <v>0</v>
      </c>
      <c r="K37" s="29">
        <f t="shared" si="15"/>
        <v>0</v>
      </c>
      <c r="L37" s="29">
        <f t="shared" si="15"/>
        <v>8000000</v>
      </c>
      <c r="M37" s="29">
        <f t="shared" si="15"/>
        <v>0</v>
      </c>
      <c r="N37" s="37">
        <f t="shared" si="15"/>
        <v>0</v>
      </c>
      <c r="O37" s="174" t="s">
        <v>21</v>
      </c>
      <c r="P37" s="192" t="s">
        <v>96</v>
      </c>
      <c r="Q37" s="210"/>
      <c r="R37" s="210"/>
      <c r="S37" s="210"/>
      <c r="T37" s="210"/>
      <c r="U37" s="210">
        <v>1</v>
      </c>
      <c r="V37" s="210"/>
      <c r="W37" s="210"/>
      <c r="X37" s="30"/>
      <c r="Y37" s="30"/>
      <c r="Z37" s="30"/>
      <c r="AA37" s="31"/>
      <c r="AB37" s="210">
        <v>1</v>
      </c>
      <c r="AC37" s="81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</row>
    <row r="38" spans="1:253" s="34" customFormat="1" ht="31.5">
      <c r="A38" s="214"/>
      <c r="B38" s="38" t="s">
        <v>29</v>
      </c>
      <c r="C38" s="29">
        <f t="shared" si="12"/>
        <v>8000000</v>
      </c>
      <c r="D38" s="29"/>
      <c r="E38" s="29"/>
      <c r="F38" s="29"/>
      <c r="G38" s="29"/>
      <c r="H38" s="29"/>
      <c r="I38" s="29"/>
      <c r="J38" s="29"/>
      <c r="K38" s="29"/>
      <c r="L38" s="29">
        <v>8000000</v>
      </c>
      <c r="M38" s="29"/>
      <c r="N38" s="39"/>
      <c r="O38" s="176"/>
      <c r="P38" s="193"/>
      <c r="Q38" s="211"/>
      <c r="R38" s="211"/>
      <c r="S38" s="211"/>
      <c r="T38" s="211"/>
      <c r="U38" s="211"/>
      <c r="V38" s="211"/>
      <c r="W38" s="211"/>
      <c r="X38" s="30"/>
      <c r="Y38" s="30"/>
      <c r="Z38" s="30"/>
      <c r="AA38" s="31"/>
      <c r="AB38" s="211"/>
      <c r="AC38" s="81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</row>
    <row r="39" spans="1:253" s="34" customFormat="1" ht="15.75">
      <c r="A39" s="193" t="s">
        <v>100</v>
      </c>
      <c r="B39" s="36" t="s">
        <v>28</v>
      </c>
      <c r="C39" s="29">
        <f t="shared" si="12"/>
        <v>13000000</v>
      </c>
      <c r="D39" s="29">
        <f aca="true" t="shared" si="16" ref="D39:N39">D40</f>
        <v>0</v>
      </c>
      <c r="E39" s="29">
        <f t="shared" si="16"/>
        <v>0</v>
      </c>
      <c r="F39" s="29">
        <f t="shared" si="16"/>
        <v>0</v>
      </c>
      <c r="G39" s="29">
        <f t="shared" si="16"/>
        <v>0</v>
      </c>
      <c r="H39" s="29">
        <f t="shared" si="16"/>
        <v>0</v>
      </c>
      <c r="I39" s="29">
        <f t="shared" si="16"/>
        <v>0</v>
      </c>
      <c r="J39" s="29">
        <f t="shared" si="16"/>
        <v>0</v>
      </c>
      <c r="K39" s="29">
        <f t="shared" si="16"/>
        <v>0</v>
      </c>
      <c r="L39" s="29">
        <f t="shared" si="16"/>
        <v>6500000</v>
      </c>
      <c r="M39" s="29">
        <f t="shared" si="16"/>
        <v>6500000</v>
      </c>
      <c r="N39" s="37">
        <f t="shared" si="16"/>
        <v>0</v>
      </c>
      <c r="O39" s="174" t="s">
        <v>21</v>
      </c>
      <c r="P39" s="192" t="s">
        <v>96</v>
      </c>
      <c r="Q39" s="210"/>
      <c r="R39" s="210"/>
      <c r="S39" s="210"/>
      <c r="T39" s="210"/>
      <c r="U39" s="210"/>
      <c r="V39" s="210">
        <v>1</v>
      </c>
      <c r="W39" s="210"/>
      <c r="X39" s="30"/>
      <c r="Y39" s="30"/>
      <c r="Z39" s="30"/>
      <c r="AA39" s="31"/>
      <c r="AB39" s="210">
        <v>1</v>
      </c>
      <c r="AC39" s="81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</row>
    <row r="40" spans="1:253" s="34" customFormat="1" ht="31.5">
      <c r="A40" s="214"/>
      <c r="B40" s="38" t="s">
        <v>29</v>
      </c>
      <c r="C40" s="29">
        <f t="shared" si="12"/>
        <v>13000000</v>
      </c>
      <c r="D40" s="29"/>
      <c r="E40" s="29"/>
      <c r="F40" s="29"/>
      <c r="G40" s="29"/>
      <c r="H40" s="29"/>
      <c r="I40" s="29"/>
      <c r="J40" s="29"/>
      <c r="K40" s="29"/>
      <c r="L40" s="29">
        <v>6500000</v>
      </c>
      <c r="M40" s="29">
        <v>6500000</v>
      </c>
      <c r="N40" s="39"/>
      <c r="O40" s="176"/>
      <c r="P40" s="193"/>
      <c r="Q40" s="211"/>
      <c r="R40" s="211"/>
      <c r="S40" s="211"/>
      <c r="T40" s="211"/>
      <c r="U40" s="211"/>
      <c r="V40" s="211"/>
      <c r="W40" s="211"/>
      <c r="X40" s="30"/>
      <c r="Y40" s="30"/>
      <c r="Z40" s="30"/>
      <c r="AA40" s="31"/>
      <c r="AB40" s="211"/>
      <c r="AC40" s="81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</row>
    <row r="41" spans="1:253" s="34" customFormat="1" ht="15.75">
      <c r="A41" s="193" t="s">
        <v>101</v>
      </c>
      <c r="B41" s="36" t="s">
        <v>28</v>
      </c>
      <c r="C41" s="29">
        <f t="shared" si="12"/>
        <v>8000000</v>
      </c>
      <c r="D41" s="29">
        <f aca="true" t="shared" si="17" ref="D41:N41">D42</f>
        <v>0</v>
      </c>
      <c r="E41" s="29">
        <f t="shared" si="17"/>
        <v>0</v>
      </c>
      <c r="F41" s="29">
        <f t="shared" si="17"/>
        <v>0</v>
      </c>
      <c r="G41" s="29">
        <f t="shared" si="17"/>
        <v>0</v>
      </c>
      <c r="H41" s="29">
        <f t="shared" si="17"/>
        <v>0</v>
      </c>
      <c r="I41" s="29">
        <f t="shared" si="17"/>
        <v>0</v>
      </c>
      <c r="J41" s="29">
        <f t="shared" si="17"/>
        <v>0</v>
      </c>
      <c r="K41" s="29">
        <f t="shared" si="17"/>
        <v>0</v>
      </c>
      <c r="L41" s="29">
        <f t="shared" si="17"/>
        <v>4000000</v>
      </c>
      <c r="M41" s="29">
        <f t="shared" si="17"/>
        <v>4000000</v>
      </c>
      <c r="N41" s="37">
        <f t="shared" si="17"/>
        <v>0</v>
      </c>
      <c r="O41" s="174" t="s">
        <v>21</v>
      </c>
      <c r="P41" s="192" t="s">
        <v>96</v>
      </c>
      <c r="Q41" s="210"/>
      <c r="R41" s="210"/>
      <c r="S41" s="210"/>
      <c r="T41" s="210"/>
      <c r="U41" s="210"/>
      <c r="V41" s="210">
        <v>1</v>
      </c>
      <c r="W41" s="210"/>
      <c r="X41" s="30"/>
      <c r="Y41" s="30"/>
      <c r="Z41" s="30"/>
      <c r="AA41" s="31"/>
      <c r="AB41" s="210">
        <v>1</v>
      </c>
      <c r="AC41" s="81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</row>
    <row r="42" spans="1:253" s="34" customFormat="1" ht="31.5">
      <c r="A42" s="214"/>
      <c r="B42" s="38" t="s">
        <v>29</v>
      </c>
      <c r="C42" s="29">
        <f t="shared" si="12"/>
        <v>8000000</v>
      </c>
      <c r="D42" s="29"/>
      <c r="E42" s="29"/>
      <c r="F42" s="29"/>
      <c r="G42" s="29"/>
      <c r="H42" s="29"/>
      <c r="I42" s="29"/>
      <c r="J42" s="29"/>
      <c r="K42" s="29"/>
      <c r="L42" s="29">
        <v>4000000</v>
      </c>
      <c r="M42" s="29">
        <v>4000000</v>
      </c>
      <c r="N42" s="39"/>
      <c r="O42" s="176"/>
      <c r="P42" s="193"/>
      <c r="Q42" s="211"/>
      <c r="R42" s="211"/>
      <c r="S42" s="211"/>
      <c r="T42" s="211"/>
      <c r="U42" s="211"/>
      <c r="V42" s="211"/>
      <c r="W42" s="211"/>
      <c r="X42" s="30"/>
      <c r="Y42" s="30"/>
      <c r="Z42" s="30"/>
      <c r="AA42" s="31"/>
      <c r="AB42" s="211"/>
      <c r="AC42" s="81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</row>
    <row r="43" spans="1:253" s="34" customFormat="1" ht="15.75">
      <c r="A43" s="193" t="s">
        <v>102</v>
      </c>
      <c r="B43" s="36" t="s">
        <v>28</v>
      </c>
      <c r="C43" s="29">
        <f t="shared" si="12"/>
        <v>5000000</v>
      </c>
      <c r="D43" s="29">
        <f aca="true" t="shared" si="18" ref="D43:N43">D44</f>
        <v>0</v>
      </c>
      <c r="E43" s="29">
        <f t="shared" si="18"/>
        <v>0</v>
      </c>
      <c r="F43" s="29">
        <f t="shared" si="18"/>
        <v>0</v>
      </c>
      <c r="G43" s="29">
        <f t="shared" si="18"/>
        <v>0</v>
      </c>
      <c r="H43" s="29">
        <f t="shared" si="18"/>
        <v>0</v>
      </c>
      <c r="I43" s="29">
        <f t="shared" si="18"/>
        <v>0</v>
      </c>
      <c r="J43" s="29">
        <f t="shared" si="18"/>
        <v>0</v>
      </c>
      <c r="K43" s="29">
        <f t="shared" si="18"/>
        <v>0</v>
      </c>
      <c r="L43" s="29">
        <f t="shared" si="18"/>
        <v>0</v>
      </c>
      <c r="M43" s="29">
        <f t="shared" si="18"/>
        <v>5000000</v>
      </c>
      <c r="N43" s="37">
        <f t="shared" si="18"/>
        <v>0</v>
      </c>
      <c r="O43" s="174" t="s">
        <v>21</v>
      </c>
      <c r="P43" s="192" t="s">
        <v>96</v>
      </c>
      <c r="Q43" s="210"/>
      <c r="R43" s="210"/>
      <c r="S43" s="210"/>
      <c r="T43" s="210"/>
      <c r="U43" s="210"/>
      <c r="V43" s="210">
        <v>1</v>
      </c>
      <c r="W43" s="210"/>
      <c r="X43" s="30"/>
      <c r="Y43" s="30"/>
      <c r="Z43" s="30"/>
      <c r="AA43" s="31"/>
      <c r="AB43" s="210">
        <v>1</v>
      </c>
      <c r="AC43" s="81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</row>
    <row r="44" spans="1:253" s="34" customFormat="1" ht="31.5">
      <c r="A44" s="214"/>
      <c r="B44" s="38" t="s">
        <v>29</v>
      </c>
      <c r="C44" s="29">
        <f t="shared" si="12"/>
        <v>5000000</v>
      </c>
      <c r="D44" s="29"/>
      <c r="E44" s="29"/>
      <c r="F44" s="29"/>
      <c r="G44" s="29"/>
      <c r="H44" s="29"/>
      <c r="I44" s="29"/>
      <c r="J44" s="29"/>
      <c r="K44" s="29"/>
      <c r="L44" s="29"/>
      <c r="M44" s="29">
        <v>5000000</v>
      </c>
      <c r="N44" s="39"/>
      <c r="O44" s="176"/>
      <c r="P44" s="193"/>
      <c r="Q44" s="211"/>
      <c r="R44" s="211"/>
      <c r="S44" s="211"/>
      <c r="T44" s="211"/>
      <c r="U44" s="211"/>
      <c r="V44" s="211"/>
      <c r="W44" s="211"/>
      <c r="X44" s="30"/>
      <c r="Y44" s="30"/>
      <c r="Z44" s="30"/>
      <c r="AA44" s="31"/>
      <c r="AB44" s="211"/>
      <c r="AC44" s="81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</row>
    <row r="45" spans="1:253" s="34" customFormat="1" ht="15.75">
      <c r="A45" s="193" t="s">
        <v>103</v>
      </c>
      <c r="B45" s="36" t="s">
        <v>28</v>
      </c>
      <c r="C45" s="29">
        <f t="shared" si="12"/>
        <v>12000000</v>
      </c>
      <c r="D45" s="29">
        <f aca="true" t="shared" si="19" ref="D45:N45">D46</f>
        <v>0</v>
      </c>
      <c r="E45" s="29">
        <f t="shared" si="19"/>
        <v>0</v>
      </c>
      <c r="F45" s="29">
        <f t="shared" si="19"/>
        <v>0</v>
      </c>
      <c r="G45" s="29">
        <f t="shared" si="19"/>
        <v>0</v>
      </c>
      <c r="H45" s="29">
        <f t="shared" si="19"/>
        <v>0</v>
      </c>
      <c r="I45" s="29">
        <f t="shared" si="19"/>
        <v>0</v>
      </c>
      <c r="J45" s="29">
        <f t="shared" si="19"/>
        <v>0</v>
      </c>
      <c r="K45" s="29">
        <f t="shared" si="19"/>
        <v>0</v>
      </c>
      <c r="L45" s="29">
        <f t="shared" si="19"/>
        <v>0</v>
      </c>
      <c r="M45" s="29">
        <f t="shared" si="19"/>
        <v>6000000</v>
      </c>
      <c r="N45" s="29">
        <f t="shared" si="19"/>
        <v>6000000</v>
      </c>
      <c r="O45" s="174" t="s">
        <v>21</v>
      </c>
      <c r="P45" s="192" t="s">
        <v>96</v>
      </c>
      <c r="Q45" s="210"/>
      <c r="R45" s="210"/>
      <c r="S45" s="210"/>
      <c r="T45" s="210"/>
      <c r="U45" s="210"/>
      <c r="V45" s="210"/>
      <c r="W45" s="210">
        <v>1</v>
      </c>
      <c r="X45" s="30"/>
      <c r="Y45" s="30"/>
      <c r="Z45" s="30"/>
      <c r="AA45" s="31"/>
      <c r="AB45" s="210">
        <v>1</v>
      </c>
      <c r="AC45" s="81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</row>
    <row r="46" spans="1:253" s="34" customFormat="1" ht="31.5">
      <c r="A46" s="214"/>
      <c r="B46" s="38" t="s">
        <v>29</v>
      </c>
      <c r="C46" s="29">
        <f t="shared" si="12"/>
        <v>12000000</v>
      </c>
      <c r="D46" s="29"/>
      <c r="E46" s="29"/>
      <c r="F46" s="29"/>
      <c r="G46" s="29"/>
      <c r="H46" s="29"/>
      <c r="I46" s="29"/>
      <c r="J46" s="29"/>
      <c r="K46" s="29"/>
      <c r="L46" s="29"/>
      <c r="M46" s="29">
        <v>6000000</v>
      </c>
      <c r="N46" s="29">
        <v>6000000</v>
      </c>
      <c r="O46" s="176"/>
      <c r="P46" s="193"/>
      <c r="Q46" s="211"/>
      <c r="R46" s="211"/>
      <c r="S46" s="211"/>
      <c r="T46" s="211"/>
      <c r="U46" s="211"/>
      <c r="V46" s="211"/>
      <c r="W46" s="211"/>
      <c r="X46" s="30"/>
      <c r="Y46" s="30"/>
      <c r="Z46" s="30"/>
      <c r="AA46" s="31"/>
      <c r="AB46" s="211"/>
      <c r="AC46" s="81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</row>
    <row r="47" spans="1:253" s="34" customFormat="1" ht="15.75">
      <c r="A47" s="214" t="s">
        <v>104</v>
      </c>
      <c r="B47" s="36" t="s">
        <v>28</v>
      </c>
      <c r="C47" s="29">
        <f t="shared" si="12"/>
        <v>12000000</v>
      </c>
      <c r="D47" s="29">
        <f aca="true" t="shared" si="20" ref="D47:N47">D48</f>
        <v>0</v>
      </c>
      <c r="E47" s="29">
        <f t="shared" si="20"/>
        <v>0</v>
      </c>
      <c r="F47" s="29">
        <f t="shared" si="20"/>
        <v>0</v>
      </c>
      <c r="G47" s="29">
        <f t="shared" si="20"/>
        <v>0</v>
      </c>
      <c r="H47" s="29">
        <f t="shared" si="20"/>
        <v>0</v>
      </c>
      <c r="I47" s="29">
        <f t="shared" si="20"/>
        <v>0</v>
      </c>
      <c r="J47" s="29">
        <f t="shared" si="20"/>
        <v>0</v>
      </c>
      <c r="K47" s="29"/>
      <c r="L47" s="29">
        <f t="shared" si="20"/>
        <v>0</v>
      </c>
      <c r="M47" s="29">
        <f t="shared" si="20"/>
        <v>6000000</v>
      </c>
      <c r="N47" s="29">
        <f t="shared" si="20"/>
        <v>6000000</v>
      </c>
      <c r="O47" s="174" t="s">
        <v>21</v>
      </c>
      <c r="P47" s="192" t="s">
        <v>96</v>
      </c>
      <c r="Q47" s="210"/>
      <c r="R47" s="210"/>
      <c r="S47" s="210"/>
      <c r="T47" s="210"/>
      <c r="U47" s="210"/>
      <c r="V47" s="210"/>
      <c r="W47" s="210">
        <v>1</v>
      </c>
      <c r="X47" s="30"/>
      <c r="Y47" s="30"/>
      <c r="Z47" s="30"/>
      <c r="AA47" s="31"/>
      <c r="AB47" s="210">
        <v>1</v>
      </c>
      <c r="AC47" s="81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</row>
    <row r="48" spans="1:253" s="34" customFormat="1" ht="31.5">
      <c r="A48" s="192"/>
      <c r="B48" s="38" t="s">
        <v>29</v>
      </c>
      <c r="C48" s="29">
        <f t="shared" si="12"/>
        <v>12000000</v>
      </c>
      <c r="D48" s="29"/>
      <c r="E48" s="29"/>
      <c r="F48" s="29"/>
      <c r="G48" s="29"/>
      <c r="H48" s="29"/>
      <c r="I48" s="29"/>
      <c r="J48" s="29"/>
      <c r="K48" s="29"/>
      <c r="L48" s="29"/>
      <c r="M48" s="29">
        <v>6000000</v>
      </c>
      <c r="N48" s="29">
        <v>6000000</v>
      </c>
      <c r="O48" s="176"/>
      <c r="P48" s="193"/>
      <c r="Q48" s="211"/>
      <c r="R48" s="211"/>
      <c r="S48" s="211"/>
      <c r="T48" s="211"/>
      <c r="U48" s="211"/>
      <c r="V48" s="211"/>
      <c r="W48" s="211"/>
      <c r="X48" s="30"/>
      <c r="Y48" s="30"/>
      <c r="Z48" s="30"/>
      <c r="AA48" s="31"/>
      <c r="AB48" s="211"/>
      <c r="AC48" s="81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</row>
    <row r="49" spans="1:253" s="34" customFormat="1" ht="15.75">
      <c r="A49" s="247" t="s">
        <v>105</v>
      </c>
      <c r="B49" s="57" t="s">
        <v>28</v>
      </c>
      <c r="C49" s="29">
        <f t="shared" si="12"/>
        <v>21000000</v>
      </c>
      <c r="D49" s="29">
        <f aca="true" t="shared" si="21" ref="D49:N49">D50</f>
        <v>0</v>
      </c>
      <c r="E49" s="29">
        <f t="shared" si="21"/>
        <v>0</v>
      </c>
      <c r="F49" s="29">
        <f t="shared" si="21"/>
        <v>0</v>
      </c>
      <c r="G49" s="29">
        <f t="shared" si="21"/>
        <v>0</v>
      </c>
      <c r="H49" s="29">
        <f t="shared" si="21"/>
        <v>0</v>
      </c>
      <c r="I49" s="29">
        <f t="shared" si="21"/>
        <v>0</v>
      </c>
      <c r="J49" s="29">
        <f t="shared" si="21"/>
        <v>0</v>
      </c>
      <c r="K49" s="29">
        <f t="shared" si="21"/>
        <v>0</v>
      </c>
      <c r="L49" s="29">
        <f t="shared" si="21"/>
        <v>0</v>
      </c>
      <c r="M49" s="29">
        <f t="shared" si="21"/>
        <v>0</v>
      </c>
      <c r="N49" s="29">
        <f t="shared" si="21"/>
        <v>21000000</v>
      </c>
      <c r="O49" s="174" t="s">
        <v>21</v>
      </c>
      <c r="P49" s="192" t="s">
        <v>96</v>
      </c>
      <c r="Q49" s="210"/>
      <c r="R49" s="210"/>
      <c r="S49" s="210"/>
      <c r="T49" s="210"/>
      <c r="U49" s="210"/>
      <c r="V49" s="210"/>
      <c r="W49" s="210">
        <v>1</v>
      </c>
      <c r="X49" s="30"/>
      <c r="Y49" s="30"/>
      <c r="Z49" s="30"/>
      <c r="AA49" s="31"/>
      <c r="AB49" s="210">
        <v>1</v>
      </c>
      <c r="AC49" s="81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</row>
    <row r="50" spans="1:253" s="34" customFormat="1" ht="31.5">
      <c r="A50" s="247"/>
      <c r="B50" s="58" t="s">
        <v>29</v>
      </c>
      <c r="C50" s="29">
        <f t="shared" si="12"/>
        <v>21000000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>
        <v>21000000</v>
      </c>
      <c r="O50" s="176"/>
      <c r="P50" s="193"/>
      <c r="Q50" s="211"/>
      <c r="R50" s="211"/>
      <c r="S50" s="211"/>
      <c r="T50" s="211"/>
      <c r="U50" s="211"/>
      <c r="V50" s="211"/>
      <c r="W50" s="211"/>
      <c r="X50" s="30"/>
      <c r="Y50" s="30"/>
      <c r="Z50" s="30"/>
      <c r="AA50" s="31"/>
      <c r="AB50" s="211"/>
      <c r="AC50" s="81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</row>
    <row r="51" spans="1:253" s="32" customFormat="1" ht="15.75" customHeight="1">
      <c r="A51" s="193" t="s">
        <v>106</v>
      </c>
      <c r="B51" s="36" t="s">
        <v>28</v>
      </c>
      <c r="C51" s="29">
        <f>D51+E51+F51+K51+L51+M51+N51</f>
        <v>7500000</v>
      </c>
      <c r="D51" s="29">
        <f aca="true" t="shared" si="22" ref="D51:N77">D52</f>
        <v>0</v>
      </c>
      <c r="E51" s="29">
        <f t="shared" si="22"/>
        <v>0</v>
      </c>
      <c r="F51" s="29">
        <f t="shared" si="22"/>
        <v>0</v>
      </c>
      <c r="G51" s="29">
        <f t="shared" si="22"/>
        <v>0</v>
      </c>
      <c r="H51" s="29">
        <f t="shared" si="22"/>
        <v>0</v>
      </c>
      <c r="I51" s="29">
        <f t="shared" si="22"/>
        <v>0</v>
      </c>
      <c r="J51" s="29">
        <f t="shared" si="22"/>
        <v>0</v>
      </c>
      <c r="K51" s="29">
        <f t="shared" si="22"/>
        <v>0</v>
      </c>
      <c r="L51" s="29">
        <f t="shared" si="22"/>
        <v>7500000</v>
      </c>
      <c r="M51" s="29">
        <f t="shared" si="22"/>
        <v>0</v>
      </c>
      <c r="N51" s="37">
        <f t="shared" si="22"/>
        <v>0</v>
      </c>
      <c r="O51" s="174" t="s">
        <v>21</v>
      </c>
      <c r="P51" s="192" t="s">
        <v>96</v>
      </c>
      <c r="Q51" s="210"/>
      <c r="R51" s="210"/>
      <c r="S51" s="210"/>
      <c r="T51" s="210"/>
      <c r="U51" s="210">
        <v>1</v>
      </c>
      <c r="V51" s="210"/>
      <c r="W51" s="210"/>
      <c r="X51" s="30"/>
      <c r="Y51" s="30"/>
      <c r="Z51" s="30"/>
      <c r="AA51" s="31"/>
      <c r="AB51" s="210">
        <v>1</v>
      </c>
      <c r="AC51" s="81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</row>
    <row r="52" spans="1:253" s="32" customFormat="1" ht="31.5">
      <c r="A52" s="214"/>
      <c r="B52" s="38" t="s">
        <v>29</v>
      </c>
      <c r="C52" s="29">
        <f>D52+E52+F52+K52+L52+M52+N52</f>
        <v>7500000</v>
      </c>
      <c r="D52" s="29"/>
      <c r="E52" s="29"/>
      <c r="F52" s="29"/>
      <c r="G52" s="29"/>
      <c r="H52" s="29"/>
      <c r="I52" s="29"/>
      <c r="J52" s="29"/>
      <c r="K52" s="29"/>
      <c r="L52" s="29">
        <v>7500000</v>
      </c>
      <c r="M52" s="29"/>
      <c r="N52" s="39"/>
      <c r="O52" s="176"/>
      <c r="P52" s="193"/>
      <c r="Q52" s="211"/>
      <c r="R52" s="211"/>
      <c r="S52" s="211"/>
      <c r="T52" s="211"/>
      <c r="U52" s="211"/>
      <c r="V52" s="211"/>
      <c r="W52" s="211"/>
      <c r="X52" s="30"/>
      <c r="Y52" s="30"/>
      <c r="Z52" s="30"/>
      <c r="AA52" s="31"/>
      <c r="AB52" s="211"/>
      <c r="AC52" s="81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</row>
    <row r="53" spans="1:253" s="32" customFormat="1" ht="15.75" customHeight="1">
      <c r="A53" s="193" t="s">
        <v>107</v>
      </c>
      <c r="B53" s="36" t="s">
        <v>28</v>
      </c>
      <c r="C53" s="29">
        <f aca="true" t="shared" si="23" ref="C53:C76">D53+E53+F53+K53+L53+M53+N53</f>
        <v>3000000</v>
      </c>
      <c r="D53" s="29">
        <f t="shared" si="22"/>
        <v>0</v>
      </c>
      <c r="E53" s="29">
        <f t="shared" si="22"/>
        <v>0</v>
      </c>
      <c r="F53" s="29">
        <f t="shared" si="22"/>
        <v>0</v>
      </c>
      <c r="G53" s="29">
        <f t="shared" si="22"/>
        <v>0</v>
      </c>
      <c r="H53" s="29">
        <f t="shared" si="22"/>
        <v>0</v>
      </c>
      <c r="I53" s="29">
        <f t="shared" si="22"/>
        <v>0</v>
      </c>
      <c r="J53" s="29">
        <f t="shared" si="22"/>
        <v>0</v>
      </c>
      <c r="K53" s="29">
        <f t="shared" si="22"/>
        <v>0</v>
      </c>
      <c r="L53" s="29">
        <f t="shared" si="22"/>
        <v>3000000</v>
      </c>
      <c r="M53" s="29">
        <f t="shared" si="22"/>
        <v>0</v>
      </c>
      <c r="N53" s="37">
        <f t="shared" si="22"/>
        <v>0</v>
      </c>
      <c r="O53" s="174" t="s">
        <v>21</v>
      </c>
      <c r="P53" s="192" t="s">
        <v>96</v>
      </c>
      <c r="Q53" s="210"/>
      <c r="R53" s="210"/>
      <c r="S53" s="210"/>
      <c r="T53" s="210"/>
      <c r="U53" s="210">
        <v>1</v>
      </c>
      <c r="V53" s="210"/>
      <c r="W53" s="210"/>
      <c r="X53" s="30"/>
      <c r="Y53" s="30"/>
      <c r="Z53" s="30"/>
      <c r="AA53" s="31"/>
      <c r="AB53" s="210">
        <v>1</v>
      </c>
      <c r="AC53" s="81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</row>
    <row r="54" spans="1:253" s="32" customFormat="1" ht="31.5">
      <c r="A54" s="214"/>
      <c r="B54" s="38" t="s">
        <v>29</v>
      </c>
      <c r="C54" s="29">
        <f t="shared" si="23"/>
        <v>3000000</v>
      </c>
      <c r="D54" s="29"/>
      <c r="E54" s="29"/>
      <c r="F54" s="29"/>
      <c r="G54" s="29"/>
      <c r="H54" s="29"/>
      <c r="I54" s="29"/>
      <c r="J54" s="29"/>
      <c r="K54" s="29"/>
      <c r="L54" s="29">
        <v>3000000</v>
      </c>
      <c r="M54" s="29"/>
      <c r="N54" s="39"/>
      <c r="O54" s="176"/>
      <c r="P54" s="193"/>
      <c r="Q54" s="211"/>
      <c r="R54" s="211"/>
      <c r="S54" s="211"/>
      <c r="T54" s="211"/>
      <c r="U54" s="211"/>
      <c r="V54" s="211"/>
      <c r="W54" s="211"/>
      <c r="X54" s="30"/>
      <c r="Y54" s="30"/>
      <c r="Z54" s="30"/>
      <c r="AA54" s="31"/>
      <c r="AB54" s="211"/>
      <c r="AC54" s="81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</row>
    <row r="55" spans="1:253" s="32" customFormat="1" ht="15.75">
      <c r="A55" s="193" t="s">
        <v>108</v>
      </c>
      <c r="B55" s="36" t="s">
        <v>28</v>
      </c>
      <c r="C55" s="29">
        <f t="shared" si="23"/>
        <v>5700000</v>
      </c>
      <c r="D55" s="29">
        <f t="shared" si="22"/>
        <v>0</v>
      </c>
      <c r="E55" s="29">
        <f t="shared" si="22"/>
        <v>0</v>
      </c>
      <c r="F55" s="29">
        <f t="shared" si="22"/>
        <v>0</v>
      </c>
      <c r="G55" s="29">
        <f t="shared" si="22"/>
        <v>0</v>
      </c>
      <c r="H55" s="29">
        <f t="shared" si="22"/>
        <v>0</v>
      </c>
      <c r="I55" s="29">
        <f t="shared" si="22"/>
        <v>0</v>
      </c>
      <c r="J55" s="29">
        <f t="shared" si="22"/>
        <v>0</v>
      </c>
      <c r="K55" s="29">
        <f t="shared" si="22"/>
        <v>0</v>
      </c>
      <c r="L55" s="29">
        <f t="shared" si="22"/>
        <v>5700000</v>
      </c>
      <c r="M55" s="29">
        <f t="shared" si="22"/>
        <v>0</v>
      </c>
      <c r="N55" s="37">
        <f t="shared" si="22"/>
        <v>0</v>
      </c>
      <c r="O55" s="174" t="s">
        <v>21</v>
      </c>
      <c r="P55" s="192" t="s">
        <v>96</v>
      </c>
      <c r="Q55" s="210"/>
      <c r="R55" s="210"/>
      <c r="S55" s="210"/>
      <c r="T55" s="210"/>
      <c r="U55" s="210">
        <v>1</v>
      </c>
      <c r="V55" s="210"/>
      <c r="W55" s="210"/>
      <c r="X55" s="30"/>
      <c r="Y55" s="30"/>
      <c r="Z55" s="30"/>
      <c r="AA55" s="31"/>
      <c r="AB55" s="210">
        <v>1</v>
      </c>
      <c r="AC55" s="81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</row>
    <row r="56" spans="1:253" s="32" customFormat="1" ht="31.5">
      <c r="A56" s="214"/>
      <c r="B56" s="38" t="s">
        <v>29</v>
      </c>
      <c r="C56" s="29">
        <f t="shared" si="23"/>
        <v>5700000</v>
      </c>
      <c r="D56" s="29"/>
      <c r="E56" s="29"/>
      <c r="F56" s="29"/>
      <c r="G56" s="29"/>
      <c r="H56" s="29"/>
      <c r="I56" s="29"/>
      <c r="J56" s="29"/>
      <c r="K56" s="29"/>
      <c r="L56" s="29">
        <v>5700000</v>
      </c>
      <c r="M56" s="29"/>
      <c r="N56" s="39"/>
      <c r="O56" s="176"/>
      <c r="P56" s="193"/>
      <c r="Q56" s="211"/>
      <c r="R56" s="211"/>
      <c r="S56" s="211"/>
      <c r="T56" s="211"/>
      <c r="U56" s="211"/>
      <c r="V56" s="211"/>
      <c r="W56" s="211"/>
      <c r="X56" s="30"/>
      <c r="Y56" s="30"/>
      <c r="Z56" s="30"/>
      <c r="AA56" s="31"/>
      <c r="AB56" s="211"/>
      <c r="AC56" s="81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</row>
    <row r="57" spans="1:253" s="32" customFormat="1" ht="15.75">
      <c r="A57" s="193" t="s">
        <v>109</v>
      </c>
      <c r="B57" s="36" t="s">
        <v>28</v>
      </c>
      <c r="C57" s="29">
        <f t="shared" si="23"/>
        <v>12000000</v>
      </c>
      <c r="D57" s="29">
        <f t="shared" si="22"/>
        <v>0</v>
      </c>
      <c r="E57" s="29">
        <f t="shared" si="22"/>
        <v>0</v>
      </c>
      <c r="F57" s="29">
        <f t="shared" si="22"/>
        <v>0</v>
      </c>
      <c r="G57" s="29">
        <f t="shared" si="22"/>
        <v>0</v>
      </c>
      <c r="H57" s="29">
        <f t="shared" si="22"/>
        <v>0</v>
      </c>
      <c r="I57" s="29">
        <f t="shared" si="22"/>
        <v>0</v>
      </c>
      <c r="J57" s="29">
        <f t="shared" si="22"/>
        <v>0</v>
      </c>
      <c r="K57" s="29">
        <f t="shared" si="22"/>
        <v>0</v>
      </c>
      <c r="L57" s="29">
        <f t="shared" si="22"/>
        <v>12000000</v>
      </c>
      <c r="M57" s="29">
        <f t="shared" si="22"/>
        <v>0</v>
      </c>
      <c r="N57" s="37">
        <f t="shared" si="22"/>
        <v>0</v>
      </c>
      <c r="O57" s="174" t="s">
        <v>21</v>
      </c>
      <c r="P57" s="192" t="s">
        <v>96</v>
      </c>
      <c r="Q57" s="210"/>
      <c r="R57" s="210"/>
      <c r="S57" s="210"/>
      <c r="T57" s="210"/>
      <c r="U57" s="210">
        <v>1</v>
      </c>
      <c r="V57" s="210"/>
      <c r="W57" s="210"/>
      <c r="X57" s="30"/>
      <c r="Y57" s="30"/>
      <c r="Z57" s="30"/>
      <c r="AA57" s="31"/>
      <c r="AB57" s="210">
        <v>1</v>
      </c>
      <c r="AC57" s="81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</row>
    <row r="58" spans="1:253" s="32" customFormat="1" ht="31.5">
      <c r="A58" s="214"/>
      <c r="B58" s="38" t="s">
        <v>29</v>
      </c>
      <c r="C58" s="29">
        <f t="shared" si="23"/>
        <v>12000000</v>
      </c>
      <c r="D58" s="29"/>
      <c r="E58" s="29"/>
      <c r="F58" s="29"/>
      <c r="G58" s="29"/>
      <c r="H58" s="29"/>
      <c r="I58" s="29"/>
      <c r="J58" s="29"/>
      <c r="K58" s="29"/>
      <c r="L58" s="29">
        <v>12000000</v>
      </c>
      <c r="M58" s="29"/>
      <c r="N58" s="39"/>
      <c r="O58" s="176"/>
      <c r="P58" s="193"/>
      <c r="Q58" s="211"/>
      <c r="R58" s="211"/>
      <c r="S58" s="211"/>
      <c r="T58" s="211"/>
      <c r="U58" s="211"/>
      <c r="V58" s="211"/>
      <c r="W58" s="211"/>
      <c r="X58" s="30"/>
      <c r="Y58" s="30"/>
      <c r="Z58" s="30"/>
      <c r="AA58" s="31"/>
      <c r="AB58" s="211"/>
      <c r="AC58" s="81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</row>
    <row r="59" spans="1:253" s="32" customFormat="1" ht="15.75">
      <c r="A59" s="193" t="s">
        <v>110</v>
      </c>
      <c r="B59" s="36" t="s">
        <v>28</v>
      </c>
      <c r="C59" s="29">
        <f t="shared" si="23"/>
        <v>5000000</v>
      </c>
      <c r="D59" s="29">
        <f t="shared" si="22"/>
        <v>0</v>
      </c>
      <c r="E59" s="29">
        <f t="shared" si="22"/>
        <v>0</v>
      </c>
      <c r="F59" s="29">
        <f t="shared" si="22"/>
        <v>0</v>
      </c>
      <c r="G59" s="29">
        <f t="shared" si="22"/>
        <v>0</v>
      </c>
      <c r="H59" s="29">
        <f t="shared" si="22"/>
        <v>0</v>
      </c>
      <c r="I59" s="29">
        <f t="shared" si="22"/>
        <v>0</v>
      </c>
      <c r="J59" s="29">
        <f t="shared" si="22"/>
        <v>0</v>
      </c>
      <c r="K59" s="29">
        <f t="shared" si="22"/>
        <v>0</v>
      </c>
      <c r="L59" s="29">
        <f t="shared" si="22"/>
        <v>5000000</v>
      </c>
      <c r="M59" s="29">
        <f t="shared" si="22"/>
        <v>0</v>
      </c>
      <c r="N59" s="37">
        <f t="shared" si="22"/>
        <v>0</v>
      </c>
      <c r="O59" s="174" t="s">
        <v>21</v>
      </c>
      <c r="P59" s="192" t="s">
        <v>96</v>
      </c>
      <c r="Q59" s="210"/>
      <c r="R59" s="210"/>
      <c r="S59" s="210"/>
      <c r="T59" s="210"/>
      <c r="U59" s="210">
        <v>1</v>
      </c>
      <c r="V59" s="210"/>
      <c r="W59" s="210"/>
      <c r="X59" s="30"/>
      <c r="Y59" s="30"/>
      <c r="Z59" s="30"/>
      <c r="AA59" s="31"/>
      <c r="AB59" s="210">
        <v>1</v>
      </c>
      <c r="AC59" s="81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</row>
    <row r="60" spans="1:253" s="32" customFormat="1" ht="31.5">
      <c r="A60" s="214"/>
      <c r="B60" s="38" t="s">
        <v>29</v>
      </c>
      <c r="C60" s="29">
        <f t="shared" si="23"/>
        <v>5000000</v>
      </c>
      <c r="D60" s="29"/>
      <c r="E60" s="29"/>
      <c r="F60" s="29"/>
      <c r="G60" s="29"/>
      <c r="H60" s="29"/>
      <c r="I60" s="29"/>
      <c r="J60" s="29"/>
      <c r="K60" s="29"/>
      <c r="L60" s="29">
        <v>5000000</v>
      </c>
      <c r="M60" s="29"/>
      <c r="N60" s="39"/>
      <c r="O60" s="176"/>
      <c r="P60" s="193"/>
      <c r="Q60" s="211"/>
      <c r="R60" s="211"/>
      <c r="S60" s="211"/>
      <c r="T60" s="211"/>
      <c r="U60" s="211"/>
      <c r="V60" s="211"/>
      <c r="W60" s="211"/>
      <c r="X60" s="30"/>
      <c r="Y60" s="30"/>
      <c r="Z60" s="30"/>
      <c r="AA60" s="31"/>
      <c r="AB60" s="211"/>
      <c r="AC60" s="81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</row>
    <row r="61" spans="1:253" s="32" customFormat="1" ht="15.75">
      <c r="A61" s="193" t="s">
        <v>111</v>
      </c>
      <c r="B61" s="36" t="s">
        <v>28</v>
      </c>
      <c r="C61" s="29">
        <f t="shared" si="23"/>
        <v>11000000</v>
      </c>
      <c r="D61" s="29">
        <f t="shared" si="22"/>
        <v>0</v>
      </c>
      <c r="E61" s="29">
        <f t="shared" si="22"/>
        <v>0</v>
      </c>
      <c r="F61" s="29">
        <f t="shared" si="22"/>
        <v>0</v>
      </c>
      <c r="G61" s="29">
        <f t="shared" si="22"/>
        <v>0</v>
      </c>
      <c r="H61" s="29">
        <f t="shared" si="22"/>
        <v>0</v>
      </c>
      <c r="I61" s="29">
        <f t="shared" si="22"/>
        <v>0</v>
      </c>
      <c r="J61" s="29">
        <f t="shared" si="22"/>
        <v>0</v>
      </c>
      <c r="K61" s="29">
        <f t="shared" si="22"/>
        <v>0</v>
      </c>
      <c r="L61" s="29">
        <f t="shared" si="22"/>
        <v>0</v>
      </c>
      <c r="M61" s="29">
        <f t="shared" si="22"/>
        <v>11000000</v>
      </c>
      <c r="N61" s="37">
        <f t="shared" si="22"/>
        <v>0</v>
      </c>
      <c r="O61" s="174" t="s">
        <v>21</v>
      </c>
      <c r="P61" s="192" t="s">
        <v>96</v>
      </c>
      <c r="Q61" s="210"/>
      <c r="R61" s="210"/>
      <c r="S61" s="210"/>
      <c r="T61" s="210"/>
      <c r="U61" s="210"/>
      <c r="V61" s="210">
        <v>1</v>
      </c>
      <c r="W61" s="210"/>
      <c r="X61" s="30"/>
      <c r="Y61" s="30"/>
      <c r="Z61" s="30"/>
      <c r="AA61" s="31"/>
      <c r="AB61" s="210">
        <v>1</v>
      </c>
      <c r="AC61" s="81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</row>
    <row r="62" spans="1:253" s="32" customFormat="1" ht="31.5">
      <c r="A62" s="214"/>
      <c r="B62" s="38" t="s">
        <v>29</v>
      </c>
      <c r="C62" s="29">
        <f t="shared" si="23"/>
        <v>11000000</v>
      </c>
      <c r="D62" s="29"/>
      <c r="E62" s="29"/>
      <c r="F62" s="29"/>
      <c r="G62" s="29"/>
      <c r="H62" s="29"/>
      <c r="I62" s="29"/>
      <c r="J62" s="29"/>
      <c r="K62" s="29"/>
      <c r="L62" s="29"/>
      <c r="M62" s="29">
        <v>11000000</v>
      </c>
      <c r="N62" s="39"/>
      <c r="O62" s="176"/>
      <c r="P62" s="193"/>
      <c r="Q62" s="211"/>
      <c r="R62" s="211"/>
      <c r="S62" s="211"/>
      <c r="T62" s="211"/>
      <c r="U62" s="211"/>
      <c r="V62" s="211"/>
      <c r="W62" s="211"/>
      <c r="X62" s="30"/>
      <c r="Y62" s="30"/>
      <c r="Z62" s="30"/>
      <c r="AA62" s="31"/>
      <c r="AB62" s="211"/>
      <c r="AC62" s="81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</row>
    <row r="63" spans="1:253" s="32" customFormat="1" ht="15.75">
      <c r="A63" s="193" t="s">
        <v>112</v>
      </c>
      <c r="B63" s="36" t="s">
        <v>28</v>
      </c>
      <c r="C63" s="29">
        <f t="shared" si="23"/>
        <v>9000000</v>
      </c>
      <c r="D63" s="29">
        <f t="shared" si="22"/>
        <v>0</v>
      </c>
      <c r="E63" s="29">
        <f t="shared" si="22"/>
        <v>0</v>
      </c>
      <c r="F63" s="29">
        <f t="shared" si="22"/>
        <v>0</v>
      </c>
      <c r="G63" s="29">
        <f t="shared" si="22"/>
        <v>0</v>
      </c>
      <c r="H63" s="29">
        <f t="shared" si="22"/>
        <v>0</v>
      </c>
      <c r="I63" s="29">
        <f t="shared" si="22"/>
        <v>0</v>
      </c>
      <c r="J63" s="29">
        <f t="shared" si="22"/>
        <v>0</v>
      </c>
      <c r="K63" s="29">
        <f t="shared" si="22"/>
        <v>0</v>
      </c>
      <c r="L63" s="29">
        <f t="shared" si="22"/>
        <v>0</v>
      </c>
      <c r="M63" s="29">
        <f t="shared" si="22"/>
        <v>9000000</v>
      </c>
      <c r="N63" s="37">
        <f t="shared" si="22"/>
        <v>0</v>
      </c>
      <c r="O63" s="174" t="s">
        <v>21</v>
      </c>
      <c r="P63" s="192" t="s">
        <v>96</v>
      </c>
      <c r="Q63" s="210"/>
      <c r="R63" s="210"/>
      <c r="S63" s="210"/>
      <c r="T63" s="210"/>
      <c r="U63" s="210"/>
      <c r="V63" s="210">
        <v>1</v>
      </c>
      <c r="W63" s="210"/>
      <c r="X63" s="30"/>
      <c r="Y63" s="30"/>
      <c r="Z63" s="30"/>
      <c r="AA63" s="31"/>
      <c r="AB63" s="210">
        <v>1</v>
      </c>
      <c r="AC63" s="81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</row>
    <row r="64" spans="1:253" s="32" customFormat="1" ht="31.5">
      <c r="A64" s="214"/>
      <c r="B64" s="38" t="s">
        <v>29</v>
      </c>
      <c r="C64" s="29">
        <f t="shared" si="23"/>
        <v>9000000</v>
      </c>
      <c r="D64" s="29"/>
      <c r="E64" s="29"/>
      <c r="F64" s="29"/>
      <c r="G64" s="29"/>
      <c r="H64" s="29"/>
      <c r="I64" s="29"/>
      <c r="J64" s="29"/>
      <c r="K64" s="29"/>
      <c r="L64" s="29"/>
      <c r="M64" s="29">
        <v>9000000</v>
      </c>
      <c r="N64" s="39"/>
      <c r="O64" s="176"/>
      <c r="P64" s="193"/>
      <c r="Q64" s="211"/>
      <c r="R64" s="211"/>
      <c r="S64" s="211"/>
      <c r="T64" s="211"/>
      <c r="U64" s="211"/>
      <c r="V64" s="211"/>
      <c r="W64" s="211"/>
      <c r="X64" s="30"/>
      <c r="Y64" s="30"/>
      <c r="Z64" s="30"/>
      <c r="AA64" s="31"/>
      <c r="AB64" s="211"/>
      <c r="AC64" s="81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</row>
    <row r="65" spans="1:253" s="32" customFormat="1" ht="15.75">
      <c r="A65" s="193" t="s">
        <v>113</v>
      </c>
      <c r="B65" s="36" t="s">
        <v>28</v>
      </c>
      <c r="C65" s="29">
        <f t="shared" si="23"/>
        <v>6000000</v>
      </c>
      <c r="D65" s="29">
        <f t="shared" si="22"/>
        <v>0</v>
      </c>
      <c r="E65" s="29">
        <f t="shared" si="22"/>
        <v>0</v>
      </c>
      <c r="F65" s="29">
        <f t="shared" si="22"/>
        <v>0</v>
      </c>
      <c r="G65" s="29">
        <f t="shared" si="22"/>
        <v>0</v>
      </c>
      <c r="H65" s="29">
        <f t="shared" si="22"/>
        <v>0</v>
      </c>
      <c r="I65" s="29">
        <f t="shared" si="22"/>
        <v>0</v>
      </c>
      <c r="J65" s="29">
        <f t="shared" si="22"/>
        <v>0</v>
      </c>
      <c r="K65" s="29">
        <f t="shared" si="22"/>
        <v>0</v>
      </c>
      <c r="L65" s="29">
        <f t="shared" si="22"/>
        <v>0</v>
      </c>
      <c r="M65" s="29">
        <f t="shared" si="22"/>
        <v>6000000</v>
      </c>
      <c r="N65" s="37">
        <f t="shared" si="22"/>
        <v>0</v>
      </c>
      <c r="O65" s="174" t="s">
        <v>21</v>
      </c>
      <c r="P65" s="192" t="s">
        <v>96</v>
      </c>
      <c r="Q65" s="210"/>
      <c r="R65" s="210"/>
      <c r="S65" s="210"/>
      <c r="T65" s="210"/>
      <c r="U65" s="210"/>
      <c r="V65" s="210">
        <v>1</v>
      </c>
      <c r="W65" s="210"/>
      <c r="X65" s="30"/>
      <c r="Y65" s="30"/>
      <c r="Z65" s="30"/>
      <c r="AA65" s="31"/>
      <c r="AB65" s="210">
        <v>1</v>
      </c>
      <c r="AC65" s="81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</row>
    <row r="66" spans="1:253" s="32" customFormat="1" ht="31.5">
      <c r="A66" s="214"/>
      <c r="B66" s="38" t="s">
        <v>29</v>
      </c>
      <c r="C66" s="29">
        <f t="shared" si="23"/>
        <v>6000000</v>
      </c>
      <c r="D66" s="29"/>
      <c r="E66" s="29"/>
      <c r="F66" s="29"/>
      <c r="G66" s="29"/>
      <c r="H66" s="29"/>
      <c r="I66" s="29"/>
      <c r="J66" s="29"/>
      <c r="K66" s="29"/>
      <c r="L66" s="29"/>
      <c r="M66" s="29">
        <v>6000000</v>
      </c>
      <c r="N66" s="39"/>
      <c r="O66" s="176"/>
      <c r="P66" s="193"/>
      <c r="Q66" s="211"/>
      <c r="R66" s="211"/>
      <c r="S66" s="211"/>
      <c r="T66" s="211"/>
      <c r="U66" s="211"/>
      <c r="V66" s="211"/>
      <c r="W66" s="211"/>
      <c r="X66" s="30"/>
      <c r="Y66" s="30"/>
      <c r="Z66" s="30"/>
      <c r="AA66" s="31"/>
      <c r="AB66" s="211"/>
      <c r="AC66" s="81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</row>
    <row r="67" spans="1:253" s="32" customFormat="1" ht="15.75">
      <c r="A67" s="193" t="s">
        <v>114</v>
      </c>
      <c r="B67" s="36" t="s">
        <v>28</v>
      </c>
      <c r="C67" s="29">
        <f t="shared" si="23"/>
        <v>4000000</v>
      </c>
      <c r="D67" s="29">
        <f t="shared" si="22"/>
        <v>0</v>
      </c>
      <c r="E67" s="29">
        <f t="shared" si="22"/>
        <v>0</v>
      </c>
      <c r="F67" s="29">
        <f t="shared" si="22"/>
        <v>0</v>
      </c>
      <c r="G67" s="29">
        <f t="shared" si="22"/>
        <v>0</v>
      </c>
      <c r="H67" s="29">
        <f t="shared" si="22"/>
        <v>0</v>
      </c>
      <c r="I67" s="29">
        <f t="shared" si="22"/>
        <v>0</v>
      </c>
      <c r="J67" s="29">
        <f t="shared" si="22"/>
        <v>0</v>
      </c>
      <c r="K67" s="29">
        <f t="shared" si="22"/>
        <v>0</v>
      </c>
      <c r="L67" s="29">
        <f t="shared" si="22"/>
        <v>0</v>
      </c>
      <c r="M67" s="29">
        <f t="shared" si="22"/>
        <v>4000000</v>
      </c>
      <c r="N67" s="37">
        <f t="shared" si="22"/>
        <v>0</v>
      </c>
      <c r="O67" s="174" t="s">
        <v>21</v>
      </c>
      <c r="P67" s="192" t="s">
        <v>96</v>
      </c>
      <c r="Q67" s="210"/>
      <c r="R67" s="210"/>
      <c r="S67" s="210"/>
      <c r="T67" s="210"/>
      <c r="U67" s="210"/>
      <c r="V67" s="210">
        <v>1</v>
      </c>
      <c r="W67" s="210"/>
      <c r="X67" s="30"/>
      <c r="Y67" s="30"/>
      <c r="Z67" s="30"/>
      <c r="AA67" s="31"/>
      <c r="AB67" s="210">
        <v>1</v>
      </c>
      <c r="AC67" s="81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</row>
    <row r="68" spans="1:253" s="32" customFormat="1" ht="31.5">
      <c r="A68" s="214"/>
      <c r="B68" s="38" t="s">
        <v>29</v>
      </c>
      <c r="C68" s="29">
        <f t="shared" si="23"/>
        <v>4000000</v>
      </c>
      <c r="D68" s="29"/>
      <c r="E68" s="29"/>
      <c r="F68" s="29"/>
      <c r="G68" s="29"/>
      <c r="H68" s="29"/>
      <c r="I68" s="29"/>
      <c r="J68" s="29"/>
      <c r="K68" s="29"/>
      <c r="L68" s="29"/>
      <c r="M68" s="29">
        <v>4000000</v>
      </c>
      <c r="N68" s="39"/>
      <c r="O68" s="176"/>
      <c r="P68" s="193"/>
      <c r="Q68" s="211"/>
      <c r="R68" s="211"/>
      <c r="S68" s="211"/>
      <c r="T68" s="211"/>
      <c r="U68" s="211"/>
      <c r="V68" s="211"/>
      <c r="W68" s="211"/>
      <c r="X68" s="30"/>
      <c r="Y68" s="30"/>
      <c r="Z68" s="30"/>
      <c r="AA68" s="31"/>
      <c r="AB68" s="211"/>
      <c r="AC68" s="81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</row>
    <row r="69" spans="1:253" s="32" customFormat="1" ht="15.75">
      <c r="A69" s="193" t="s">
        <v>115</v>
      </c>
      <c r="B69" s="36" t="s">
        <v>28</v>
      </c>
      <c r="C69" s="29">
        <f t="shared" si="23"/>
        <v>15000000</v>
      </c>
      <c r="D69" s="29">
        <f t="shared" si="22"/>
        <v>0</v>
      </c>
      <c r="E69" s="29">
        <f t="shared" si="22"/>
        <v>0</v>
      </c>
      <c r="F69" s="29">
        <f t="shared" si="22"/>
        <v>0</v>
      </c>
      <c r="G69" s="29">
        <f t="shared" si="22"/>
        <v>0</v>
      </c>
      <c r="H69" s="29">
        <f t="shared" si="22"/>
        <v>0</v>
      </c>
      <c r="I69" s="29">
        <f t="shared" si="22"/>
        <v>0</v>
      </c>
      <c r="J69" s="29">
        <f t="shared" si="22"/>
        <v>0</v>
      </c>
      <c r="K69" s="29">
        <f t="shared" si="22"/>
        <v>0</v>
      </c>
      <c r="L69" s="29">
        <f t="shared" si="22"/>
        <v>0</v>
      </c>
      <c r="M69" s="29">
        <f t="shared" si="22"/>
        <v>15000000</v>
      </c>
      <c r="N69" s="29">
        <f t="shared" si="22"/>
        <v>0</v>
      </c>
      <c r="O69" s="174" t="s">
        <v>21</v>
      </c>
      <c r="P69" s="192" t="s">
        <v>96</v>
      </c>
      <c r="Q69" s="210"/>
      <c r="R69" s="210"/>
      <c r="S69" s="210"/>
      <c r="T69" s="210"/>
      <c r="U69" s="210"/>
      <c r="V69" s="210">
        <v>1</v>
      </c>
      <c r="W69" s="210"/>
      <c r="X69" s="30"/>
      <c r="Y69" s="30"/>
      <c r="Z69" s="30"/>
      <c r="AA69" s="31"/>
      <c r="AB69" s="210">
        <v>1</v>
      </c>
      <c r="AC69" s="81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</row>
    <row r="70" spans="1:253" s="32" customFormat="1" ht="31.5">
      <c r="A70" s="214"/>
      <c r="B70" s="38" t="s">
        <v>29</v>
      </c>
      <c r="C70" s="29">
        <f t="shared" si="23"/>
        <v>15000000</v>
      </c>
      <c r="D70" s="29"/>
      <c r="E70" s="29"/>
      <c r="F70" s="29"/>
      <c r="G70" s="29"/>
      <c r="H70" s="29"/>
      <c r="I70" s="29"/>
      <c r="J70" s="29"/>
      <c r="K70" s="29"/>
      <c r="L70" s="29"/>
      <c r="M70" s="29">
        <v>15000000</v>
      </c>
      <c r="N70" s="29"/>
      <c r="O70" s="176"/>
      <c r="P70" s="193"/>
      <c r="Q70" s="211"/>
      <c r="R70" s="211"/>
      <c r="S70" s="211"/>
      <c r="T70" s="211"/>
      <c r="U70" s="211"/>
      <c r="V70" s="211"/>
      <c r="W70" s="211"/>
      <c r="X70" s="30"/>
      <c r="Y70" s="30"/>
      <c r="Z70" s="30"/>
      <c r="AA70" s="31"/>
      <c r="AB70" s="211"/>
      <c r="AC70" s="81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</row>
    <row r="71" spans="1:253" s="32" customFormat="1" ht="15.75">
      <c r="A71" s="193" t="s">
        <v>116</v>
      </c>
      <c r="B71" s="36" t="s">
        <v>28</v>
      </c>
      <c r="C71" s="29">
        <f t="shared" si="23"/>
        <v>15000000</v>
      </c>
      <c r="D71" s="29">
        <f t="shared" si="22"/>
        <v>0</v>
      </c>
      <c r="E71" s="29">
        <f t="shared" si="22"/>
        <v>0</v>
      </c>
      <c r="F71" s="29">
        <f t="shared" si="22"/>
        <v>0</v>
      </c>
      <c r="G71" s="29">
        <f t="shared" si="22"/>
        <v>0</v>
      </c>
      <c r="H71" s="29">
        <f t="shared" si="22"/>
        <v>0</v>
      </c>
      <c r="I71" s="29">
        <f t="shared" si="22"/>
        <v>0</v>
      </c>
      <c r="J71" s="29">
        <f t="shared" si="22"/>
        <v>0</v>
      </c>
      <c r="K71" s="29">
        <f t="shared" si="22"/>
        <v>0</v>
      </c>
      <c r="L71" s="29">
        <f t="shared" si="22"/>
        <v>0</v>
      </c>
      <c r="M71" s="29">
        <f t="shared" si="22"/>
        <v>0</v>
      </c>
      <c r="N71" s="29">
        <f t="shared" si="22"/>
        <v>15000000</v>
      </c>
      <c r="O71" s="174" t="s">
        <v>21</v>
      </c>
      <c r="P71" s="192" t="s">
        <v>96</v>
      </c>
      <c r="Q71" s="210"/>
      <c r="R71" s="210"/>
      <c r="S71" s="210"/>
      <c r="T71" s="210"/>
      <c r="U71" s="210"/>
      <c r="V71" s="210"/>
      <c r="W71" s="210">
        <v>1</v>
      </c>
      <c r="X71" s="30"/>
      <c r="Y71" s="30"/>
      <c r="Z71" s="30"/>
      <c r="AA71" s="31"/>
      <c r="AB71" s="210">
        <v>1</v>
      </c>
      <c r="AC71" s="81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</row>
    <row r="72" spans="1:253" s="32" customFormat="1" ht="31.5">
      <c r="A72" s="214"/>
      <c r="B72" s="38" t="s">
        <v>29</v>
      </c>
      <c r="C72" s="29">
        <f t="shared" si="23"/>
        <v>15000000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>
        <v>15000000</v>
      </c>
      <c r="O72" s="176"/>
      <c r="P72" s="193"/>
      <c r="Q72" s="211"/>
      <c r="R72" s="211"/>
      <c r="S72" s="211"/>
      <c r="T72" s="211"/>
      <c r="U72" s="211"/>
      <c r="V72" s="211"/>
      <c r="W72" s="211"/>
      <c r="X72" s="30"/>
      <c r="Y72" s="30"/>
      <c r="Z72" s="30"/>
      <c r="AA72" s="31"/>
      <c r="AB72" s="211"/>
      <c r="AC72" s="81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</row>
    <row r="73" spans="1:253" s="32" customFormat="1" ht="15.75">
      <c r="A73" s="193" t="s">
        <v>117</v>
      </c>
      <c r="B73" s="36" t="s">
        <v>28</v>
      </c>
      <c r="C73" s="29">
        <f t="shared" si="23"/>
        <v>14000000</v>
      </c>
      <c r="D73" s="29">
        <f t="shared" si="22"/>
        <v>0</v>
      </c>
      <c r="E73" s="29">
        <f t="shared" si="22"/>
        <v>0</v>
      </c>
      <c r="F73" s="29">
        <f t="shared" si="22"/>
        <v>0</v>
      </c>
      <c r="G73" s="29">
        <f t="shared" si="22"/>
        <v>0</v>
      </c>
      <c r="H73" s="29">
        <f t="shared" si="22"/>
        <v>0</v>
      </c>
      <c r="I73" s="29">
        <f t="shared" si="22"/>
        <v>0</v>
      </c>
      <c r="J73" s="29">
        <f t="shared" si="22"/>
        <v>0</v>
      </c>
      <c r="K73" s="29">
        <f t="shared" si="22"/>
        <v>0</v>
      </c>
      <c r="L73" s="29">
        <f t="shared" si="22"/>
        <v>0</v>
      </c>
      <c r="M73" s="29">
        <f t="shared" si="22"/>
        <v>0</v>
      </c>
      <c r="N73" s="29">
        <f t="shared" si="22"/>
        <v>14000000</v>
      </c>
      <c r="O73" s="174" t="s">
        <v>21</v>
      </c>
      <c r="P73" s="192" t="s">
        <v>96</v>
      </c>
      <c r="Q73" s="210"/>
      <c r="R73" s="210"/>
      <c r="S73" s="210"/>
      <c r="T73" s="210"/>
      <c r="U73" s="210"/>
      <c r="V73" s="210"/>
      <c r="W73" s="210">
        <v>1</v>
      </c>
      <c r="X73" s="30"/>
      <c r="Y73" s="30"/>
      <c r="Z73" s="30"/>
      <c r="AA73" s="31"/>
      <c r="AB73" s="210">
        <v>1</v>
      </c>
      <c r="AC73" s="81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</row>
    <row r="74" spans="1:253" s="32" customFormat="1" ht="31.5">
      <c r="A74" s="214"/>
      <c r="B74" s="38" t="s">
        <v>29</v>
      </c>
      <c r="C74" s="29">
        <f t="shared" si="23"/>
        <v>14000000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>
        <v>14000000</v>
      </c>
      <c r="O74" s="176"/>
      <c r="P74" s="193"/>
      <c r="Q74" s="211"/>
      <c r="R74" s="211"/>
      <c r="S74" s="211"/>
      <c r="T74" s="211"/>
      <c r="U74" s="211"/>
      <c r="V74" s="211"/>
      <c r="W74" s="211"/>
      <c r="X74" s="30"/>
      <c r="Y74" s="30"/>
      <c r="Z74" s="30"/>
      <c r="AA74" s="31"/>
      <c r="AB74" s="211"/>
      <c r="AC74" s="81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</row>
    <row r="75" spans="1:253" s="32" customFormat="1" ht="15.75" customHeight="1">
      <c r="A75" s="193" t="s">
        <v>118</v>
      </c>
      <c r="B75" s="36" t="s">
        <v>28</v>
      </c>
      <c r="C75" s="29">
        <f t="shared" si="23"/>
        <v>8000000</v>
      </c>
      <c r="D75" s="29">
        <f t="shared" si="22"/>
        <v>0</v>
      </c>
      <c r="E75" s="29">
        <f t="shared" si="22"/>
        <v>0</v>
      </c>
      <c r="F75" s="29">
        <f t="shared" si="22"/>
        <v>0</v>
      </c>
      <c r="G75" s="29">
        <f t="shared" si="22"/>
        <v>0</v>
      </c>
      <c r="H75" s="29">
        <f t="shared" si="22"/>
        <v>0</v>
      </c>
      <c r="I75" s="29">
        <f t="shared" si="22"/>
        <v>0</v>
      </c>
      <c r="J75" s="29">
        <f t="shared" si="22"/>
        <v>0</v>
      </c>
      <c r="K75" s="29">
        <f t="shared" si="22"/>
        <v>0</v>
      </c>
      <c r="L75" s="29">
        <f t="shared" si="22"/>
        <v>0</v>
      </c>
      <c r="M75" s="29">
        <f t="shared" si="22"/>
        <v>0</v>
      </c>
      <c r="N75" s="29">
        <f t="shared" si="22"/>
        <v>8000000</v>
      </c>
      <c r="O75" s="174" t="s">
        <v>21</v>
      </c>
      <c r="P75" s="192" t="s">
        <v>96</v>
      </c>
      <c r="Q75" s="210"/>
      <c r="R75" s="210"/>
      <c r="S75" s="210"/>
      <c r="T75" s="210"/>
      <c r="U75" s="210"/>
      <c r="V75" s="210"/>
      <c r="W75" s="210">
        <v>1</v>
      </c>
      <c r="X75" s="30"/>
      <c r="Y75" s="30"/>
      <c r="Z75" s="30"/>
      <c r="AA75" s="31"/>
      <c r="AB75" s="210">
        <v>1</v>
      </c>
      <c r="AC75" s="81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</row>
    <row r="76" spans="1:253" s="32" customFormat="1" ht="31.5">
      <c r="A76" s="214"/>
      <c r="B76" s="38" t="s">
        <v>29</v>
      </c>
      <c r="C76" s="29">
        <f t="shared" si="23"/>
        <v>8000000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>
        <v>8000000</v>
      </c>
      <c r="O76" s="176"/>
      <c r="P76" s="193"/>
      <c r="Q76" s="211"/>
      <c r="R76" s="211"/>
      <c r="S76" s="211"/>
      <c r="T76" s="211"/>
      <c r="U76" s="211"/>
      <c r="V76" s="211"/>
      <c r="W76" s="211"/>
      <c r="X76" s="30"/>
      <c r="Y76" s="30"/>
      <c r="Z76" s="30"/>
      <c r="AA76" s="31"/>
      <c r="AB76" s="211"/>
      <c r="AC76" s="81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</row>
    <row r="77" spans="1:253" s="32" customFormat="1" ht="15.75">
      <c r="A77" s="193" t="s">
        <v>119</v>
      </c>
      <c r="B77" s="36" t="s">
        <v>28</v>
      </c>
      <c r="C77" s="29">
        <f>D77+E77+F77+K77+L77+M77+N77</f>
        <v>5400000</v>
      </c>
      <c r="D77" s="29">
        <f t="shared" si="22"/>
        <v>0</v>
      </c>
      <c r="E77" s="29">
        <f t="shared" si="22"/>
        <v>0</v>
      </c>
      <c r="F77" s="29">
        <f t="shared" si="22"/>
        <v>0</v>
      </c>
      <c r="G77" s="29">
        <f t="shared" si="22"/>
        <v>0</v>
      </c>
      <c r="H77" s="29">
        <f t="shared" si="22"/>
        <v>0</v>
      </c>
      <c r="I77" s="29">
        <f t="shared" si="22"/>
        <v>0</v>
      </c>
      <c r="J77" s="29">
        <f t="shared" si="22"/>
        <v>0</v>
      </c>
      <c r="K77" s="29">
        <f t="shared" si="22"/>
        <v>0</v>
      </c>
      <c r="L77" s="29">
        <f t="shared" si="22"/>
        <v>0</v>
      </c>
      <c r="M77" s="29">
        <f t="shared" si="22"/>
        <v>0</v>
      </c>
      <c r="N77" s="29">
        <f t="shared" si="22"/>
        <v>5400000</v>
      </c>
      <c r="O77" s="174" t="s">
        <v>21</v>
      </c>
      <c r="P77" s="192" t="s">
        <v>96</v>
      </c>
      <c r="Q77" s="210"/>
      <c r="R77" s="210"/>
      <c r="S77" s="210"/>
      <c r="T77" s="210"/>
      <c r="U77" s="210"/>
      <c r="V77" s="210"/>
      <c r="W77" s="210">
        <v>1</v>
      </c>
      <c r="X77" s="30"/>
      <c r="Y77" s="30"/>
      <c r="Z77" s="30"/>
      <c r="AA77" s="31"/>
      <c r="AB77" s="210">
        <v>1</v>
      </c>
      <c r="AC77" s="81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</row>
    <row r="78" spans="1:253" s="32" customFormat="1" ht="31.5">
      <c r="A78" s="214"/>
      <c r="B78" s="38" t="s">
        <v>29</v>
      </c>
      <c r="C78" s="29">
        <f>D78+E78+F78+K78+L78+M78+N78</f>
        <v>5400000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>
        <v>5400000</v>
      </c>
      <c r="O78" s="176"/>
      <c r="P78" s="193"/>
      <c r="Q78" s="211"/>
      <c r="R78" s="211"/>
      <c r="S78" s="211"/>
      <c r="T78" s="211"/>
      <c r="U78" s="211"/>
      <c r="V78" s="211"/>
      <c r="W78" s="211"/>
      <c r="X78" s="30"/>
      <c r="Y78" s="30"/>
      <c r="Z78" s="30"/>
      <c r="AA78" s="31"/>
      <c r="AB78" s="211"/>
      <c r="AC78" s="81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</row>
    <row r="79" spans="1:253" s="32" customFormat="1" ht="15.75" customHeight="1">
      <c r="A79" s="192" t="s">
        <v>92</v>
      </c>
      <c r="B79" s="36" t="s">
        <v>28</v>
      </c>
      <c r="C79" s="83">
        <f aca="true" t="shared" si="24" ref="C79:N79">C80</f>
        <v>17693000</v>
      </c>
      <c r="D79" s="83">
        <f t="shared" si="24"/>
        <v>0</v>
      </c>
      <c r="E79" s="83">
        <f t="shared" si="24"/>
        <v>0</v>
      </c>
      <c r="F79" s="83">
        <f t="shared" si="24"/>
        <v>0</v>
      </c>
      <c r="G79" s="83">
        <f t="shared" si="24"/>
        <v>0</v>
      </c>
      <c r="H79" s="83">
        <f t="shared" si="24"/>
        <v>0</v>
      </c>
      <c r="I79" s="83">
        <f t="shared" si="24"/>
        <v>0</v>
      </c>
      <c r="J79" s="83">
        <f t="shared" si="24"/>
        <v>0</v>
      </c>
      <c r="K79" s="83">
        <f t="shared" si="24"/>
        <v>0</v>
      </c>
      <c r="L79" s="83">
        <f t="shared" si="24"/>
        <v>4568400</v>
      </c>
      <c r="M79" s="83">
        <f t="shared" si="24"/>
        <v>4915400</v>
      </c>
      <c r="N79" s="83">
        <f t="shared" si="24"/>
        <v>8209200</v>
      </c>
      <c r="O79" s="174" t="s">
        <v>21</v>
      </c>
      <c r="P79" s="192" t="s">
        <v>96</v>
      </c>
      <c r="Q79" s="210">
        <f aca="true" t="shared" si="25" ref="Q79:W79">Q93+Q95+Q97+Q99+Q101+Q103+Q105+Q107+Q109+Q111++Q113+Q115+Q117+Q119+Q121+Q123+Q125</f>
        <v>0</v>
      </c>
      <c r="R79" s="210">
        <f t="shared" si="25"/>
        <v>0</v>
      </c>
      <c r="S79" s="210">
        <f t="shared" si="25"/>
        <v>0</v>
      </c>
      <c r="T79" s="210">
        <f t="shared" si="25"/>
        <v>0</v>
      </c>
      <c r="U79" s="210">
        <f t="shared" si="25"/>
        <v>6</v>
      </c>
      <c r="V79" s="210">
        <f t="shared" si="25"/>
        <v>6</v>
      </c>
      <c r="W79" s="210">
        <f t="shared" si="25"/>
        <v>5</v>
      </c>
      <c r="X79" s="30"/>
      <c r="Y79" s="30"/>
      <c r="Z79" s="30"/>
      <c r="AA79" s="31"/>
      <c r="AB79" s="210">
        <v>17</v>
      </c>
      <c r="AC79" s="81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</row>
    <row r="80" spans="1:253" s="32" customFormat="1" ht="31.5">
      <c r="A80" s="193"/>
      <c r="B80" s="38" t="s">
        <v>29</v>
      </c>
      <c r="C80" s="83">
        <f>C82+C84+C86+C88+C90+C92+C94+C96+C98+C100+C102+C104+C106+C108+C110+C112+C114+C116+C118+C120+C122+C124+C126</f>
        <v>17693000</v>
      </c>
      <c r="D80" s="83">
        <f aca="true" t="shared" si="26" ref="D80:N80">D82+D84+D86+D88+D90+D92+D94+D96+D98+D100+D102+D104+D106+D108+D110+D112+D114+D116+D118+D120+D122+D124+D126</f>
        <v>0</v>
      </c>
      <c r="E80" s="83">
        <f t="shared" si="26"/>
        <v>0</v>
      </c>
      <c r="F80" s="83">
        <f t="shared" si="26"/>
        <v>0</v>
      </c>
      <c r="G80" s="83">
        <f t="shared" si="26"/>
        <v>0</v>
      </c>
      <c r="H80" s="83">
        <f t="shared" si="26"/>
        <v>0</v>
      </c>
      <c r="I80" s="83">
        <f t="shared" si="26"/>
        <v>0</v>
      </c>
      <c r="J80" s="83">
        <f t="shared" si="26"/>
        <v>0</v>
      </c>
      <c r="K80" s="83">
        <f t="shared" si="26"/>
        <v>0</v>
      </c>
      <c r="L80" s="83">
        <f t="shared" si="26"/>
        <v>4568400</v>
      </c>
      <c r="M80" s="83">
        <f t="shared" si="26"/>
        <v>4915400</v>
      </c>
      <c r="N80" s="83">
        <f t="shared" si="26"/>
        <v>8209200</v>
      </c>
      <c r="O80" s="176"/>
      <c r="P80" s="193"/>
      <c r="Q80" s="211"/>
      <c r="R80" s="211"/>
      <c r="S80" s="211"/>
      <c r="T80" s="211"/>
      <c r="U80" s="211"/>
      <c r="V80" s="211"/>
      <c r="W80" s="211"/>
      <c r="X80" s="30"/>
      <c r="Y80" s="30"/>
      <c r="Z80" s="30"/>
      <c r="AA80" s="31"/>
      <c r="AB80" s="211"/>
      <c r="AC80" s="81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</row>
    <row r="81" spans="1:253" s="32" customFormat="1" ht="15.75">
      <c r="A81" s="214" t="s">
        <v>120</v>
      </c>
      <c r="B81" s="36" t="s">
        <v>28</v>
      </c>
      <c r="C81" s="29">
        <f>D81+E81+F81+K81+L81+M81+N81</f>
        <v>197400</v>
      </c>
      <c r="D81" s="29">
        <f aca="true" t="shared" si="27" ref="D81:N81">D82</f>
        <v>0</v>
      </c>
      <c r="E81" s="29">
        <f t="shared" si="27"/>
        <v>0</v>
      </c>
      <c r="F81" s="29">
        <f t="shared" si="27"/>
        <v>0</v>
      </c>
      <c r="G81" s="29">
        <f t="shared" si="27"/>
        <v>0</v>
      </c>
      <c r="H81" s="29">
        <f t="shared" si="27"/>
        <v>0</v>
      </c>
      <c r="I81" s="29">
        <f t="shared" si="27"/>
        <v>0</v>
      </c>
      <c r="J81" s="29">
        <f t="shared" si="27"/>
        <v>0</v>
      </c>
      <c r="K81" s="29">
        <f t="shared" si="27"/>
        <v>0</v>
      </c>
      <c r="L81" s="29">
        <f t="shared" si="27"/>
        <v>197400</v>
      </c>
      <c r="M81" s="29">
        <f t="shared" si="27"/>
        <v>0</v>
      </c>
      <c r="N81" s="29">
        <f t="shared" si="27"/>
        <v>0</v>
      </c>
      <c r="O81" s="174" t="s">
        <v>21</v>
      </c>
      <c r="P81" s="192" t="s">
        <v>96</v>
      </c>
      <c r="Q81" s="210"/>
      <c r="R81" s="210"/>
      <c r="S81" s="210"/>
      <c r="T81" s="210"/>
      <c r="U81" s="210">
        <v>1</v>
      </c>
      <c r="V81" s="210"/>
      <c r="W81" s="210"/>
      <c r="X81" s="30"/>
      <c r="Y81" s="30"/>
      <c r="Z81" s="30"/>
      <c r="AA81" s="31"/>
      <c r="AB81" s="210">
        <v>1</v>
      </c>
      <c r="AC81" s="81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</row>
    <row r="82" spans="1:253" s="32" customFormat="1" ht="31.5">
      <c r="A82" s="214"/>
      <c r="B82" s="38" t="s">
        <v>29</v>
      </c>
      <c r="C82" s="29">
        <f>D82+E82+F82+K82+L82+M82+N82</f>
        <v>197400</v>
      </c>
      <c r="D82" s="29"/>
      <c r="E82" s="29"/>
      <c r="F82" s="29"/>
      <c r="G82" s="29"/>
      <c r="H82" s="29"/>
      <c r="I82" s="29"/>
      <c r="J82" s="29"/>
      <c r="K82" s="29"/>
      <c r="L82" s="29">
        <v>197400</v>
      </c>
      <c r="M82" s="29"/>
      <c r="N82" s="29"/>
      <c r="O82" s="176"/>
      <c r="P82" s="193"/>
      <c r="Q82" s="211"/>
      <c r="R82" s="211"/>
      <c r="S82" s="211"/>
      <c r="T82" s="211"/>
      <c r="U82" s="211"/>
      <c r="V82" s="211"/>
      <c r="W82" s="211"/>
      <c r="X82" s="30"/>
      <c r="Y82" s="30"/>
      <c r="Z82" s="30"/>
      <c r="AA82" s="31"/>
      <c r="AB82" s="211"/>
      <c r="AC82" s="81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</row>
    <row r="83" spans="1:253" s="32" customFormat="1" ht="15.75">
      <c r="A83" s="214" t="s">
        <v>121</v>
      </c>
      <c r="B83" s="36" t="s">
        <v>28</v>
      </c>
      <c r="C83" s="29">
        <f aca="true" t="shared" si="28" ref="C83:C122">D83+E83+F83+K83+L83+M83+N83</f>
        <v>846000</v>
      </c>
      <c r="D83" s="29">
        <f aca="true" t="shared" si="29" ref="D83:N83">D84</f>
        <v>0</v>
      </c>
      <c r="E83" s="29">
        <f t="shared" si="29"/>
        <v>0</v>
      </c>
      <c r="F83" s="29">
        <f t="shared" si="29"/>
        <v>0</v>
      </c>
      <c r="G83" s="29">
        <f t="shared" si="29"/>
        <v>0</v>
      </c>
      <c r="H83" s="29">
        <f t="shared" si="29"/>
        <v>0</v>
      </c>
      <c r="I83" s="29">
        <f t="shared" si="29"/>
        <v>0</v>
      </c>
      <c r="J83" s="29">
        <f t="shared" si="29"/>
        <v>0</v>
      </c>
      <c r="K83" s="29">
        <f t="shared" si="29"/>
        <v>0</v>
      </c>
      <c r="L83" s="29">
        <f t="shared" si="29"/>
        <v>846000</v>
      </c>
      <c r="M83" s="37">
        <f t="shared" si="29"/>
        <v>0</v>
      </c>
      <c r="N83" s="37">
        <f t="shared" si="29"/>
        <v>0</v>
      </c>
      <c r="O83" s="174" t="s">
        <v>21</v>
      </c>
      <c r="P83" s="192" t="s">
        <v>96</v>
      </c>
      <c r="Q83" s="210"/>
      <c r="R83" s="210"/>
      <c r="S83" s="210"/>
      <c r="T83" s="210"/>
      <c r="U83" s="210">
        <v>1</v>
      </c>
      <c r="V83" s="210"/>
      <c r="W83" s="210"/>
      <c r="X83" s="30"/>
      <c r="Y83" s="30"/>
      <c r="Z83" s="30"/>
      <c r="AA83" s="31"/>
      <c r="AB83" s="210">
        <v>1</v>
      </c>
      <c r="AC83" s="81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</row>
    <row r="84" spans="1:253" s="32" customFormat="1" ht="31.5">
      <c r="A84" s="214"/>
      <c r="B84" s="38" t="s">
        <v>29</v>
      </c>
      <c r="C84" s="29">
        <f t="shared" si="28"/>
        <v>846000</v>
      </c>
      <c r="D84" s="29"/>
      <c r="E84" s="29"/>
      <c r="F84" s="29"/>
      <c r="G84" s="29"/>
      <c r="H84" s="29"/>
      <c r="I84" s="29"/>
      <c r="J84" s="29"/>
      <c r="K84" s="29"/>
      <c r="L84" s="29">
        <v>846000</v>
      </c>
      <c r="M84" s="39"/>
      <c r="N84" s="39"/>
      <c r="O84" s="176"/>
      <c r="P84" s="193"/>
      <c r="Q84" s="211"/>
      <c r="R84" s="211"/>
      <c r="S84" s="211"/>
      <c r="T84" s="211"/>
      <c r="U84" s="211"/>
      <c r="V84" s="211"/>
      <c r="W84" s="211"/>
      <c r="X84" s="30"/>
      <c r="Y84" s="30"/>
      <c r="Z84" s="30"/>
      <c r="AA84" s="31"/>
      <c r="AB84" s="211"/>
      <c r="AC84" s="81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</row>
    <row r="85" spans="1:253" s="32" customFormat="1" ht="15.75">
      <c r="A85" s="214" t="s">
        <v>122</v>
      </c>
      <c r="B85" s="36" t="s">
        <v>28</v>
      </c>
      <c r="C85" s="29">
        <f t="shared" si="28"/>
        <v>954100</v>
      </c>
      <c r="D85" s="29">
        <f aca="true" t="shared" si="30" ref="D85:N85">D86</f>
        <v>0</v>
      </c>
      <c r="E85" s="29">
        <f t="shared" si="30"/>
        <v>0</v>
      </c>
      <c r="F85" s="29">
        <f t="shared" si="30"/>
        <v>0</v>
      </c>
      <c r="G85" s="29">
        <f t="shared" si="30"/>
        <v>0</v>
      </c>
      <c r="H85" s="29">
        <f t="shared" si="30"/>
        <v>0</v>
      </c>
      <c r="I85" s="29">
        <f t="shared" si="30"/>
        <v>0</v>
      </c>
      <c r="J85" s="29">
        <f t="shared" si="30"/>
        <v>0</v>
      </c>
      <c r="K85" s="29">
        <f t="shared" si="30"/>
        <v>0</v>
      </c>
      <c r="L85" s="29">
        <f t="shared" si="30"/>
        <v>0</v>
      </c>
      <c r="M85" s="29">
        <f t="shared" si="30"/>
        <v>954100</v>
      </c>
      <c r="N85" s="37">
        <f t="shared" si="30"/>
        <v>0</v>
      </c>
      <c r="O85" s="174" t="s">
        <v>21</v>
      </c>
      <c r="P85" s="192" t="s">
        <v>96</v>
      </c>
      <c r="Q85" s="210"/>
      <c r="R85" s="210"/>
      <c r="S85" s="210"/>
      <c r="T85" s="210"/>
      <c r="U85" s="210"/>
      <c r="V85" s="210">
        <v>1</v>
      </c>
      <c r="W85" s="210"/>
      <c r="X85" s="30"/>
      <c r="Y85" s="30"/>
      <c r="Z85" s="30"/>
      <c r="AA85" s="31"/>
      <c r="AB85" s="210">
        <v>1</v>
      </c>
      <c r="AC85" s="81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</row>
    <row r="86" spans="1:253" s="32" customFormat="1" ht="31.5">
      <c r="A86" s="214"/>
      <c r="B86" s="38" t="s">
        <v>29</v>
      </c>
      <c r="C86" s="29">
        <f t="shared" si="28"/>
        <v>954100</v>
      </c>
      <c r="D86" s="29"/>
      <c r="E86" s="29"/>
      <c r="F86" s="29"/>
      <c r="G86" s="29"/>
      <c r="H86" s="29"/>
      <c r="I86" s="29"/>
      <c r="J86" s="29"/>
      <c r="K86" s="29"/>
      <c r="L86" s="29"/>
      <c r="M86" s="29">
        <v>954100</v>
      </c>
      <c r="N86" s="39"/>
      <c r="O86" s="176"/>
      <c r="P86" s="193"/>
      <c r="Q86" s="211"/>
      <c r="R86" s="211"/>
      <c r="S86" s="211"/>
      <c r="T86" s="211"/>
      <c r="U86" s="211"/>
      <c r="V86" s="211"/>
      <c r="W86" s="211"/>
      <c r="X86" s="30"/>
      <c r="Y86" s="30"/>
      <c r="Z86" s="30"/>
      <c r="AA86" s="31"/>
      <c r="AB86" s="211"/>
      <c r="AC86" s="81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</row>
    <row r="87" spans="1:253" s="32" customFormat="1" ht="15.75">
      <c r="A87" s="214" t="s">
        <v>123</v>
      </c>
      <c r="B87" s="36" t="s">
        <v>28</v>
      </c>
      <c r="C87" s="29">
        <f t="shared" si="28"/>
        <v>817000</v>
      </c>
      <c r="D87" s="29">
        <f aca="true" t="shared" si="31" ref="D87:N87">D88</f>
        <v>0</v>
      </c>
      <c r="E87" s="29">
        <f t="shared" si="31"/>
        <v>0</v>
      </c>
      <c r="F87" s="29">
        <f t="shared" si="31"/>
        <v>0</v>
      </c>
      <c r="G87" s="29">
        <f t="shared" si="31"/>
        <v>0</v>
      </c>
      <c r="H87" s="29">
        <f t="shared" si="31"/>
        <v>0</v>
      </c>
      <c r="I87" s="29">
        <f t="shared" si="31"/>
        <v>0</v>
      </c>
      <c r="J87" s="29">
        <f t="shared" si="31"/>
        <v>0</v>
      </c>
      <c r="K87" s="29">
        <f t="shared" si="31"/>
        <v>0</v>
      </c>
      <c r="L87" s="29">
        <f t="shared" si="31"/>
        <v>0</v>
      </c>
      <c r="M87" s="29">
        <f t="shared" si="31"/>
        <v>817000</v>
      </c>
      <c r="N87" s="37">
        <f t="shared" si="31"/>
        <v>0</v>
      </c>
      <c r="O87" s="174" t="s">
        <v>21</v>
      </c>
      <c r="P87" s="192" t="s">
        <v>96</v>
      </c>
      <c r="Q87" s="210"/>
      <c r="R87" s="210"/>
      <c r="S87" s="210"/>
      <c r="T87" s="210"/>
      <c r="U87" s="210"/>
      <c r="V87" s="210">
        <v>1</v>
      </c>
      <c r="W87" s="210"/>
      <c r="X87" s="30"/>
      <c r="Y87" s="30"/>
      <c r="Z87" s="30"/>
      <c r="AA87" s="31"/>
      <c r="AB87" s="210">
        <v>1</v>
      </c>
      <c r="AC87" s="81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</row>
    <row r="88" spans="1:253" s="32" customFormat="1" ht="31.5">
      <c r="A88" s="214"/>
      <c r="B88" s="38" t="s">
        <v>29</v>
      </c>
      <c r="C88" s="29">
        <f t="shared" si="28"/>
        <v>817000</v>
      </c>
      <c r="D88" s="29"/>
      <c r="E88" s="29"/>
      <c r="F88" s="29"/>
      <c r="G88" s="29"/>
      <c r="H88" s="29"/>
      <c r="I88" s="29"/>
      <c r="J88" s="29"/>
      <c r="K88" s="29"/>
      <c r="L88" s="29"/>
      <c r="M88" s="29">
        <v>817000</v>
      </c>
      <c r="N88" s="39"/>
      <c r="O88" s="176"/>
      <c r="P88" s="193"/>
      <c r="Q88" s="211"/>
      <c r="R88" s="211"/>
      <c r="S88" s="211"/>
      <c r="T88" s="211"/>
      <c r="U88" s="211"/>
      <c r="V88" s="211"/>
      <c r="W88" s="211"/>
      <c r="X88" s="30"/>
      <c r="Y88" s="30"/>
      <c r="Z88" s="30"/>
      <c r="AA88" s="31"/>
      <c r="AB88" s="211"/>
      <c r="AC88" s="81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</row>
    <row r="89" spans="1:253" s="32" customFormat="1" ht="15.75">
      <c r="A89" s="214" t="s">
        <v>124</v>
      </c>
      <c r="B89" s="36" t="s">
        <v>28</v>
      </c>
      <c r="C89" s="29">
        <f t="shared" si="28"/>
        <v>319600</v>
      </c>
      <c r="D89" s="29">
        <f aca="true" t="shared" si="32" ref="D89:N89">D90</f>
        <v>0</v>
      </c>
      <c r="E89" s="29">
        <f t="shared" si="32"/>
        <v>0</v>
      </c>
      <c r="F89" s="29">
        <f t="shared" si="32"/>
        <v>0</v>
      </c>
      <c r="G89" s="29">
        <f t="shared" si="32"/>
        <v>0</v>
      </c>
      <c r="H89" s="29">
        <f t="shared" si="32"/>
        <v>0</v>
      </c>
      <c r="I89" s="29">
        <f t="shared" si="32"/>
        <v>0</v>
      </c>
      <c r="J89" s="29">
        <f t="shared" si="32"/>
        <v>0</v>
      </c>
      <c r="K89" s="29">
        <f t="shared" si="32"/>
        <v>0</v>
      </c>
      <c r="L89" s="29">
        <f t="shared" si="32"/>
        <v>0</v>
      </c>
      <c r="M89" s="37">
        <f t="shared" si="32"/>
        <v>0</v>
      </c>
      <c r="N89" s="29">
        <f t="shared" si="32"/>
        <v>319600</v>
      </c>
      <c r="O89" s="174" t="s">
        <v>21</v>
      </c>
      <c r="P89" s="192" t="s">
        <v>96</v>
      </c>
      <c r="Q89" s="210"/>
      <c r="R89" s="210"/>
      <c r="S89" s="210"/>
      <c r="T89" s="210"/>
      <c r="U89" s="210"/>
      <c r="V89" s="210"/>
      <c r="W89" s="210">
        <v>1</v>
      </c>
      <c r="X89" s="30"/>
      <c r="Y89" s="30"/>
      <c r="Z89" s="30"/>
      <c r="AA89" s="31"/>
      <c r="AB89" s="210">
        <v>1</v>
      </c>
      <c r="AC89" s="81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</row>
    <row r="90" spans="1:253" s="32" customFormat="1" ht="31.5">
      <c r="A90" s="214"/>
      <c r="B90" s="38" t="s">
        <v>29</v>
      </c>
      <c r="C90" s="29">
        <f t="shared" si="28"/>
        <v>319600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>
        <v>319600</v>
      </c>
      <c r="O90" s="176"/>
      <c r="P90" s="193"/>
      <c r="Q90" s="211"/>
      <c r="R90" s="211"/>
      <c r="S90" s="211"/>
      <c r="T90" s="211"/>
      <c r="U90" s="211"/>
      <c r="V90" s="211"/>
      <c r="W90" s="211"/>
      <c r="X90" s="30"/>
      <c r="Y90" s="30"/>
      <c r="Z90" s="30"/>
      <c r="AA90" s="31"/>
      <c r="AB90" s="211"/>
      <c r="AC90" s="81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</row>
    <row r="91" spans="1:253" s="32" customFormat="1" ht="15.75">
      <c r="A91" s="214" t="s">
        <v>125</v>
      </c>
      <c r="B91" s="36" t="s">
        <v>28</v>
      </c>
      <c r="C91" s="29">
        <f t="shared" si="28"/>
        <v>211500</v>
      </c>
      <c r="D91" s="29">
        <f aca="true" t="shared" si="33" ref="D91:M91">D92</f>
        <v>0</v>
      </c>
      <c r="E91" s="29">
        <f t="shared" si="33"/>
        <v>0</v>
      </c>
      <c r="F91" s="29">
        <f t="shared" si="33"/>
        <v>0</v>
      </c>
      <c r="G91" s="29">
        <f t="shared" si="33"/>
        <v>0</v>
      </c>
      <c r="H91" s="29">
        <f t="shared" si="33"/>
        <v>0</v>
      </c>
      <c r="I91" s="29">
        <f t="shared" si="33"/>
        <v>0</v>
      </c>
      <c r="J91" s="29">
        <f t="shared" si="33"/>
        <v>0</v>
      </c>
      <c r="K91" s="29">
        <f t="shared" si="33"/>
        <v>0</v>
      </c>
      <c r="L91" s="29">
        <f t="shared" si="33"/>
        <v>0</v>
      </c>
      <c r="M91" s="29">
        <f t="shared" si="33"/>
        <v>0</v>
      </c>
      <c r="N91" s="29">
        <f>N92</f>
        <v>211500</v>
      </c>
      <c r="O91" s="174" t="s">
        <v>21</v>
      </c>
      <c r="P91" s="192" t="s">
        <v>96</v>
      </c>
      <c r="Q91" s="210"/>
      <c r="R91" s="210"/>
      <c r="S91" s="210"/>
      <c r="T91" s="210"/>
      <c r="U91" s="210"/>
      <c r="V91" s="210"/>
      <c r="W91" s="210">
        <v>1</v>
      </c>
      <c r="X91" s="30"/>
      <c r="Y91" s="30"/>
      <c r="Z91" s="30"/>
      <c r="AA91" s="31"/>
      <c r="AB91" s="210">
        <v>1</v>
      </c>
      <c r="AC91" s="81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</row>
    <row r="92" spans="1:253" s="32" customFormat="1" ht="31.5">
      <c r="A92" s="214"/>
      <c r="B92" s="38" t="s">
        <v>29</v>
      </c>
      <c r="C92" s="29">
        <f t="shared" si="28"/>
        <v>211500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>
        <v>211500</v>
      </c>
      <c r="O92" s="176"/>
      <c r="P92" s="193"/>
      <c r="Q92" s="211"/>
      <c r="R92" s="211"/>
      <c r="S92" s="211"/>
      <c r="T92" s="211"/>
      <c r="U92" s="211"/>
      <c r="V92" s="211"/>
      <c r="W92" s="211"/>
      <c r="X92" s="30"/>
      <c r="Y92" s="30"/>
      <c r="Z92" s="30"/>
      <c r="AA92" s="31"/>
      <c r="AB92" s="211"/>
      <c r="AC92" s="81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</row>
    <row r="93" spans="1:253" s="32" customFormat="1" ht="14.25" customHeight="1">
      <c r="A93" s="214" t="s">
        <v>126</v>
      </c>
      <c r="B93" s="36" t="s">
        <v>28</v>
      </c>
      <c r="C93" s="29">
        <f t="shared" si="28"/>
        <v>1771900</v>
      </c>
      <c r="D93" s="29">
        <f aca="true" t="shared" si="34" ref="D93:N93">D94</f>
        <v>0</v>
      </c>
      <c r="E93" s="29">
        <f t="shared" si="34"/>
        <v>0</v>
      </c>
      <c r="F93" s="29">
        <f t="shared" si="34"/>
        <v>0</v>
      </c>
      <c r="G93" s="29">
        <f t="shared" si="34"/>
        <v>0</v>
      </c>
      <c r="H93" s="29">
        <f t="shared" si="34"/>
        <v>0</v>
      </c>
      <c r="I93" s="29">
        <f t="shared" si="34"/>
        <v>0</v>
      </c>
      <c r="J93" s="29">
        <f t="shared" si="34"/>
        <v>0</v>
      </c>
      <c r="K93" s="29">
        <f t="shared" si="34"/>
        <v>0</v>
      </c>
      <c r="L93" s="29">
        <f t="shared" si="34"/>
        <v>1771900</v>
      </c>
      <c r="M93" s="29">
        <f t="shared" si="34"/>
        <v>0</v>
      </c>
      <c r="N93" s="37">
        <f t="shared" si="34"/>
        <v>0</v>
      </c>
      <c r="O93" s="174" t="s">
        <v>21</v>
      </c>
      <c r="P93" s="192" t="s">
        <v>96</v>
      </c>
      <c r="Q93" s="210"/>
      <c r="R93" s="210"/>
      <c r="S93" s="210"/>
      <c r="T93" s="210"/>
      <c r="U93" s="210">
        <v>1</v>
      </c>
      <c r="V93" s="210"/>
      <c r="W93" s="210"/>
      <c r="X93" s="30"/>
      <c r="Y93" s="30"/>
      <c r="Z93" s="30"/>
      <c r="AA93" s="31"/>
      <c r="AB93" s="210">
        <v>1</v>
      </c>
      <c r="AC93" s="81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</row>
    <row r="94" spans="1:253" s="32" customFormat="1" ht="31.5">
      <c r="A94" s="214"/>
      <c r="B94" s="38" t="s">
        <v>29</v>
      </c>
      <c r="C94" s="29">
        <f t="shared" si="28"/>
        <v>1771900</v>
      </c>
      <c r="D94" s="29"/>
      <c r="E94" s="29"/>
      <c r="F94" s="29"/>
      <c r="G94" s="29"/>
      <c r="H94" s="29"/>
      <c r="I94" s="29"/>
      <c r="J94" s="29"/>
      <c r="K94" s="29"/>
      <c r="L94" s="29">
        <v>1771900</v>
      </c>
      <c r="M94" s="29"/>
      <c r="N94" s="39"/>
      <c r="O94" s="176"/>
      <c r="P94" s="193"/>
      <c r="Q94" s="211"/>
      <c r="R94" s="211"/>
      <c r="S94" s="211"/>
      <c r="T94" s="211"/>
      <c r="U94" s="211"/>
      <c r="V94" s="211"/>
      <c r="W94" s="211"/>
      <c r="X94" s="30"/>
      <c r="Y94" s="30"/>
      <c r="Z94" s="30"/>
      <c r="AA94" s="31"/>
      <c r="AB94" s="211"/>
      <c r="AC94" s="81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</row>
    <row r="95" spans="1:253" s="32" customFormat="1" ht="14.25" customHeight="1">
      <c r="A95" s="214" t="s">
        <v>127</v>
      </c>
      <c r="B95" s="36" t="s">
        <v>28</v>
      </c>
      <c r="C95" s="29">
        <f t="shared" si="28"/>
        <v>366600</v>
      </c>
      <c r="D95" s="29">
        <f aca="true" t="shared" si="35" ref="D95:N95">D96</f>
        <v>0</v>
      </c>
      <c r="E95" s="29">
        <f t="shared" si="35"/>
        <v>0</v>
      </c>
      <c r="F95" s="29">
        <f t="shared" si="35"/>
        <v>0</v>
      </c>
      <c r="G95" s="29">
        <f t="shared" si="35"/>
        <v>0</v>
      </c>
      <c r="H95" s="29">
        <f t="shared" si="35"/>
        <v>0</v>
      </c>
      <c r="I95" s="29">
        <f t="shared" si="35"/>
        <v>0</v>
      </c>
      <c r="J95" s="29">
        <f t="shared" si="35"/>
        <v>0</v>
      </c>
      <c r="K95" s="29">
        <f t="shared" si="35"/>
        <v>0</v>
      </c>
      <c r="L95" s="29">
        <f t="shared" si="35"/>
        <v>366600</v>
      </c>
      <c r="M95" s="29">
        <f t="shared" si="35"/>
        <v>0</v>
      </c>
      <c r="N95" s="37">
        <f t="shared" si="35"/>
        <v>0</v>
      </c>
      <c r="O95" s="174" t="s">
        <v>21</v>
      </c>
      <c r="P95" s="192" t="s">
        <v>96</v>
      </c>
      <c r="Q95" s="210"/>
      <c r="R95" s="210"/>
      <c r="S95" s="210"/>
      <c r="T95" s="210"/>
      <c r="U95" s="210">
        <v>1</v>
      </c>
      <c r="V95" s="210"/>
      <c r="W95" s="210"/>
      <c r="X95" s="30"/>
      <c r="Y95" s="30"/>
      <c r="Z95" s="30"/>
      <c r="AA95" s="31"/>
      <c r="AB95" s="210">
        <v>1</v>
      </c>
      <c r="AC95" s="81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</row>
    <row r="96" spans="1:253" s="32" customFormat="1" ht="31.5">
      <c r="A96" s="214"/>
      <c r="B96" s="38" t="s">
        <v>29</v>
      </c>
      <c r="C96" s="29">
        <f t="shared" si="28"/>
        <v>366600</v>
      </c>
      <c r="D96" s="29"/>
      <c r="E96" s="29"/>
      <c r="F96" s="29"/>
      <c r="G96" s="29"/>
      <c r="H96" s="29"/>
      <c r="I96" s="29"/>
      <c r="J96" s="29"/>
      <c r="K96" s="29"/>
      <c r="L96" s="29">
        <v>366600</v>
      </c>
      <c r="M96" s="29"/>
      <c r="N96" s="39"/>
      <c r="O96" s="176"/>
      <c r="P96" s="193"/>
      <c r="Q96" s="211"/>
      <c r="R96" s="211"/>
      <c r="S96" s="211"/>
      <c r="T96" s="211"/>
      <c r="U96" s="211"/>
      <c r="V96" s="211"/>
      <c r="W96" s="211"/>
      <c r="X96" s="30"/>
      <c r="Y96" s="30"/>
      <c r="Z96" s="30"/>
      <c r="AA96" s="31"/>
      <c r="AB96" s="211"/>
      <c r="AC96" s="81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</row>
    <row r="97" spans="1:253" s="32" customFormat="1" ht="15.75" customHeight="1">
      <c r="A97" s="214" t="s">
        <v>128</v>
      </c>
      <c r="B97" s="36" t="s">
        <v>28</v>
      </c>
      <c r="C97" s="29">
        <f t="shared" si="28"/>
        <v>517000</v>
      </c>
      <c r="D97" s="29">
        <f aca="true" t="shared" si="36" ref="D97:N97">D98</f>
        <v>0</v>
      </c>
      <c r="E97" s="29">
        <f t="shared" si="36"/>
        <v>0</v>
      </c>
      <c r="F97" s="29">
        <f t="shared" si="36"/>
        <v>0</v>
      </c>
      <c r="G97" s="29">
        <f t="shared" si="36"/>
        <v>0</v>
      </c>
      <c r="H97" s="29">
        <f t="shared" si="36"/>
        <v>0</v>
      </c>
      <c r="I97" s="29">
        <f t="shared" si="36"/>
        <v>0</v>
      </c>
      <c r="J97" s="29">
        <f t="shared" si="36"/>
        <v>0</v>
      </c>
      <c r="K97" s="29">
        <f t="shared" si="36"/>
        <v>0</v>
      </c>
      <c r="L97" s="29">
        <f t="shared" si="36"/>
        <v>517000</v>
      </c>
      <c r="M97" s="29">
        <f t="shared" si="36"/>
        <v>0</v>
      </c>
      <c r="N97" s="29">
        <f t="shared" si="36"/>
        <v>0</v>
      </c>
      <c r="O97" s="174" t="s">
        <v>21</v>
      </c>
      <c r="P97" s="192" t="s">
        <v>96</v>
      </c>
      <c r="Q97" s="210"/>
      <c r="R97" s="210"/>
      <c r="S97" s="210"/>
      <c r="T97" s="210"/>
      <c r="U97" s="210">
        <v>1</v>
      </c>
      <c r="V97" s="210"/>
      <c r="W97" s="210"/>
      <c r="X97" s="30"/>
      <c r="Y97" s="30"/>
      <c r="Z97" s="30"/>
      <c r="AA97" s="31"/>
      <c r="AB97" s="210">
        <v>1</v>
      </c>
      <c r="AC97" s="81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</row>
    <row r="98" spans="1:253" s="32" customFormat="1" ht="31.5">
      <c r="A98" s="214"/>
      <c r="B98" s="38" t="s">
        <v>29</v>
      </c>
      <c r="C98" s="29">
        <f t="shared" si="28"/>
        <v>517000</v>
      </c>
      <c r="D98" s="29"/>
      <c r="E98" s="29"/>
      <c r="F98" s="29"/>
      <c r="G98" s="29"/>
      <c r="H98" s="29"/>
      <c r="I98" s="29"/>
      <c r="J98" s="29"/>
      <c r="K98" s="29"/>
      <c r="L98" s="29">
        <v>517000</v>
      </c>
      <c r="M98" s="29"/>
      <c r="N98" s="29"/>
      <c r="O98" s="176"/>
      <c r="P98" s="193"/>
      <c r="Q98" s="211"/>
      <c r="R98" s="211"/>
      <c r="S98" s="211"/>
      <c r="T98" s="211"/>
      <c r="U98" s="211"/>
      <c r="V98" s="211"/>
      <c r="W98" s="211"/>
      <c r="X98" s="30"/>
      <c r="Y98" s="30"/>
      <c r="Z98" s="30"/>
      <c r="AA98" s="31"/>
      <c r="AB98" s="211"/>
      <c r="AC98" s="81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</row>
    <row r="99" spans="1:253" s="32" customFormat="1" ht="15" customHeight="1">
      <c r="A99" s="214" t="s">
        <v>129</v>
      </c>
      <c r="B99" s="36" t="s">
        <v>28</v>
      </c>
      <c r="C99" s="29">
        <f t="shared" si="28"/>
        <v>230300</v>
      </c>
      <c r="D99" s="29">
        <f aca="true" t="shared" si="37" ref="D99:N99">D100</f>
        <v>0</v>
      </c>
      <c r="E99" s="29">
        <f t="shared" si="37"/>
        <v>0</v>
      </c>
      <c r="F99" s="29">
        <f t="shared" si="37"/>
        <v>0</v>
      </c>
      <c r="G99" s="29">
        <f t="shared" si="37"/>
        <v>0</v>
      </c>
      <c r="H99" s="29">
        <f t="shared" si="37"/>
        <v>0</v>
      </c>
      <c r="I99" s="29">
        <f t="shared" si="37"/>
        <v>0</v>
      </c>
      <c r="J99" s="29">
        <f t="shared" si="37"/>
        <v>0</v>
      </c>
      <c r="K99" s="29">
        <f t="shared" si="37"/>
        <v>0</v>
      </c>
      <c r="L99" s="29">
        <f t="shared" si="37"/>
        <v>230300</v>
      </c>
      <c r="M99" s="29">
        <f t="shared" si="37"/>
        <v>0</v>
      </c>
      <c r="N99" s="29">
        <f t="shared" si="37"/>
        <v>0</v>
      </c>
      <c r="O99" s="174" t="s">
        <v>21</v>
      </c>
      <c r="P99" s="192" t="s">
        <v>96</v>
      </c>
      <c r="Q99" s="210"/>
      <c r="R99" s="210"/>
      <c r="S99" s="210"/>
      <c r="T99" s="210"/>
      <c r="U99" s="210">
        <v>1</v>
      </c>
      <c r="V99" s="210"/>
      <c r="W99" s="210"/>
      <c r="X99" s="30"/>
      <c r="Y99" s="30"/>
      <c r="Z99" s="30"/>
      <c r="AA99" s="31"/>
      <c r="AB99" s="210">
        <v>1</v>
      </c>
      <c r="AC99" s="81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</row>
    <row r="100" spans="1:253" s="32" customFormat="1" ht="31.5">
      <c r="A100" s="214"/>
      <c r="B100" s="38" t="s">
        <v>29</v>
      </c>
      <c r="C100" s="29">
        <f t="shared" si="28"/>
        <v>230300</v>
      </c>
      <c r="D100" s="29"/>
      <c r="E100" s="29"/>
      <c r="F100" s="29"/>
      <c r="G100" s="29"/>
      <c r="H100" s="29"/>
      <c r="I100" s="29"/>
      <c r="J100" s="29"/>
      <c r="K100" s="29"/>
      <c r="L100" s="29">
        <v>230300</v>
      </c>
      <c r="M100" s="29"/>
      <c r="N100" s="29"/>
      <c r="O100" s="176"/>
      <c r="P100" s="193"/>
      <c r="Q100" s="211"/>
      <c r="R100" s="211"/>
      <c r="S100" s="211"/>
      <c r="T100" s="211"/>
      <c r="U100" s="211"/>
      <c r="V100" s="211"/>
      <c r="W100" s="211"/>
      <c r="X100" s="30"/>
      <c r="Y100" s="30"/>
      <c r="Z100" s="30"/>
      <c r="AA100" s="31"/>
      <c r="AB100" s="211"/>
      <c r="AC100" s="81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</row>
    <row r="101" spans="1:253" s="32" customFormat="1" ht="12.75" customHeight="1">
      <c r="A101" s="214" t="s">
        <v>130</v>
      </c>
      <c r="B101" s="36" t="s">
        <v>28</v>
      </c>
      <c r="C101" s="29">
        <f t="shared" si="28"/>
        <v>441800</v>
      </c>
      <c r="D101" s="29">
        <f aca="true" t="shared" si="38" ref="D101:N101">D102</f>
        <v>0</v>
      </c>
      <c r="E101" s="29">
        <f t="shared" si="38"/>
        <v>0</v>
      </c>
      <c r="F101" s="29">
        <f t="shared" si="38"/>
        <v>0</v>
      </c>
      <c r="G101" s="29">
        <f t="shared" si="38"/>
        <v>0</v>
      </c>
      <c r="H101" s="29">
        <f t="shared" si="38"/>
        <v>0</v>
      </c>
      <c r="I101" s="29">
        <f t="shared" si="38"/>
        <v>0</v>
      </c>
      <c r="J101" s="29">
        <f t="shared" si="38"/>
        <v>0</v>
      </c>
      <c r="K101" s="29">
        <f t="shared" si="38"/>
        <v>0</v>
      </c>
      <c r="L101" s="29">
        <f t="shared" si="38"/>
        <v>441800</v>
      </c>
      <c r="M101" s="29">
        <f t="shared" si="38"/>
        <v>0</v>
      </c>
      <c r="N101" s="29">
        <f t="shared" si="38"/>
        <v>0</v>
      </c>
      <c r="O101" s="174" t="s">
        <v>21</v>
      </c>
      <c r="P101" s="192" t="s">
        <v>96</v>
      </c>
      <c r="Q101" s="210"/>
      <c r="R101" s="210"/>
      <c r="S101" s="210"/>
      <c r="T101" s="210"/>
      <c r="U101" s="210">
        <v>1</v>
      </c>
      <c r="V101" s="210"/>
      <c r="W101" s="210"/>
      <c r="X101" s="30"/>
      <c r="Y101" s="30"/>
      <c r="Z101" s="30"/>
      <c r="AA101" s="31"/>
      <c r="AB101" s="210">
        <v>1</v>
      </c>
      <c r="AC101" s="81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</row>
    <row r="102" spans="1:253" s="32" customFormat="1" ht="31.5">
      <c r="A102" s="214"/>
      <c r="B102" s="38" t="s">
        <v>29</v>
      </c>
      <c r="C102" s="29">
        <f t="shared" si="28"/>
        <v>441800</v>
      </c>
      <c r="D102" s="29"/>
      <c r="E102" s="29"/>
      <c r="F102" s="29"/>
      <c r="G102" s="29"/>
      <c r="H102" s="29"/>
      <c r="I102" s="29"/>
      <c r="J102" s="29"/>
      <c r="K102" s="29"/>
      <c r="L102" s="29">
        <v>441800</v>
      </c>
      <c r="M102" s="29"/>
      <c r="N102" s="29"/>
      <c r="O102" s="176"/>
      <c r="P102" s="193"/>
      <c r="Q102" s="211"/>
      <c r="R102" s="211"/>
      <c r="S102" s="211"/>
      <c r="T102" s="211"/>
      <c r="U102" s="211"/>
      <c r="V102" s="211"/>
      <c r="W102" s="211"/>
      <c r="X102" s="30"/>
      <c r="Y102" s="30"/>
      <c r="Z102" s="30"/>
      <c r="AA102" s="31"/>
      <c r="AB102" s="211"/>
      <c r="AC102" s="81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</row>
    <row r="103" spans="1:253" s="32" customFormat="1" ht="15.75" customHeight="1">
      <c r="A103" s="214" t="s">
        <v>131</v>
      </c>
      <c r="B103" s="36" t="s">
        <v>28</v>
      </c>
      <c r="C103" s="29">
        <f t="shared" si="28"/>
        <v>197400</v>
      </c>
      <c r="D103" s="29">
        <f aca="true" t="shared" si="39" ref="D103:N103">D104</f>
        <v>0</v>
      </c>
      <c r="E103" s="29">
        <f t="shared" si="39"/>
        <v>0</v>
      </c>
      <c r="F103" s="29">
        <f t="shared" si="39"/>
        <v>0</v>
      </c>
      <c r="G103" s="29">
        <f t="shared" si="39"/>
        <v>0</v>
      </c>
      <c r="H103" s="29">
        <f t="shared" si="39"/>
        <v>0</v>
      </c>
      <c r="I103" s="29">
        <f t="shared" si="39"/>
        <v>0</v>
      </c>
      <c r="J103" s="29">
        <f t="shared" si="39"/>
        <v>0</v>
      </c>
      <c r="K103" s="29">
        <f t="shared" si="39"/>
        <v>0</v>
      </c>
      <c r="L103" s="29">
        <f t="shared" si="39"/>
        <v>197400</v>
      </c>
      <c r="M103" s="29">
        <f t="shared" si="39"/>
        <v>0</v>
      </c>
      <c r="N103" s="29">
        <f t="shared" si="39"/>
        <v>0</v>
      </c>
      <c r="O103" s="174" t="s">
        <v>21</v>
      </c>
      <c r="P103" s="192" t="s">
        <v>96</v>
      </c>
      <c r="Q103" s="210"/>
      <c r="R103" s="210"/>
      <c r="S103" s="210"/>
      <c r="T103" s="210"/>
      <c r="U103" s="210">
        <v>1</v>
      </c>
      <c r="V103" s="210"/>
      <c r="W103" s="210"/>
      <c r="X103" s="30"/>
      <c r="Y103" s="30"/>
      <c r="Z103" s="30"/>
      <c r="AA103" s="31"/>
      <c r="AB103" s="210">
        <v>1</v>
      </c>
      <c r="AC103" s="81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</row>
    <row r="104" spans="1:253" s="32" customFormat="1" ht="31.5">
      <c r="A104" s="214"/>
      <c r="B104" s="38" t="s">
        <v>29</v>
      </c>
      <c r="C104" s="29">
        <f t="shared" si="28"/>
        <v>197400</v>
      </c>
      <c r="D104" s="29"/>
      <c r="E104" s="29"/>
      <c r="F104" s="29"/>
      <c r="G104" s="29"/>
      <c r="H104" s="29"/>
      <c r="I104" s="29"/>
      <c r="J104" s="29"/>
      <c r="K104" s="29"/>
      <c r="L104" s="29">
        <v>197400</v>
      </c>
      <c r="M104" s="29"/>
      <c r="N104" s="29"/>
      <c r="O104" s="176"/>
      <c r="P104" s="193"/>
      <c r="Q104" s="211"/>
      <c r="R104" s="211"/>
      <c r="S104" s="211"/>
      <c r="T104" s="211"/>
      <c r="U104" s="211"/>
      <c r="V104" s="211"/>
      <c r="W104" s="211"/>
      <c r="X104" s="30"/>
      <c r="Y104" s="30"/>
      <c r="Z104" s="30"/>
      <c r="AA104" s="31"/>
      <c r="AB104" s="211"/>
      <c r="AC104" s="81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</row>
    <row r="105" spans="1:253" s="32" customFormat="1" ht="13.5" customHeight="1">
      <c r="A105" s="214" t="s">
        <v>132</v>
      </c>
      <c r="B105" s="36" t="s">
        <v>28</v>
      </c>
      <c r="C105" s="29">
        <f t="shared" si="28"/>
        <v>164500</v>
      </c>
      <c r="D105" s="29">
        <f aca="true" t="shared" si="40" ref="D105:N105">D106</f>
        <v>0</v>
      </c>
      <c r="E105" s="29">
        <f t="shared" si="40"/>
        <v>0</v>
      </c>
      <c r="F105" s="29">
        <f t="shared" si="40"/>
        <v>0</v>
      </c>
      <c r="G105" s="29">
        <f t="shared" si="40"/>
        <v>0</v>
      </c>
      <c r="H105" s="29">
        <f t="shared" si="40"/>
        <v>0</v>
      </c>
      <c r="I105" s="29">
        <f t="shared" si="40"/>
        <v>0</v>
      </c>
      <c r="J105" s="29">
        <f t="shared" si="40"/>
        <v>0</v>
      </c>
      <c r="K105" s="29">
        <f t="shared" si="40"/>
        <v>0</v>
      </c>
      <c r="L105" s="29">
        <f t="shared" si="40"/>
        <v>0</v>
      </c>
      <c r="M105" s="29">
        <f t="shared" si="40"/>
        <v>164500</v>
      </c>
      <c r="N105" s="29">
        <f t="shared" si="40"/>
        <v>0</v>
      </c>
      <c r="O105" s="174" t="s">
        <v>21</v>
      </c>
      <c r="P105" s="192" t="s">
        <v>96</v>
      </c>
      <c r="Q105" s="210"/>
      <c r="R105" s="210"/>
      <c r="S105" s="210"/>
      <c r="T105" s="210"/>
      <c r="U105" s="210"/>
      <c r="V105" s="210">
        <v>1</v>
      </c>
      <c r="W105" s="210"/>
      <c r="X105" s="30"/>
      <c r="Y105" s="30"/>
      <c r="Z105" s="30"/>
      <c r="AA105" s="31"/>
      <c r="AB105" s="210">
        <v>1</v>
      </c>
      <c r="AC105" s="81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</row>
    <row r="106" spans="1:253" s="32" customFormat="1" ht="31.5">
      <c r="A106" s="214"/>
      <c r="B106" s="38" t="s">
        <v>29</v>
      </c>
      <c r="C106" s="29">
        <f t="shared" si="28"/>
        <v>164500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>
        <v>164500</v>
      </c>
      <c r="N106" s="29"/>
      <c r="O106" s="176"/>
      <c r="P106" s="193"/>
      <c r="Q106" s="211"/>
      <c r="R106" s="211"/>
      <c r="S106" s="211"/>
      <c r="T106" s="211"/>
      <c r="U106" s="211"/>
      <c r="V106" s="211"/>
      <c r="W106" s="211"/>
      <c r="X106" s="30"/>
      <c r="Y106" s="30"/>
      <c r="Z106" s="30"/>
      <c r="AA106" s="31"/>
      <c r="AB106" s="211"/>
      <c r="AC106" s="81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</row>
    <row r="107" spans="1:253" s="32" customFormat="1" ht="16.5" customHeight="1">
      <c r="A107" s="214" t="s">
        <v>133</v>
      </c>
      <c r="B107" s="36" t="s">
        <v>28</v>
      </c>
      <c r="C107" s="29">
        <f t="shared" si="28"/>
        <v>286700</v>
      </c>
      <c r="D107" s="29">
        <f aca="true" t="shared" si="41" ref="D107:N107">D108</f>
        <v>0</v>
      </c>
      <c r="E107" s="29">
        <f t="shared" si="41"/>
        <v>0</v>
      </c>
      <c r="F107" s="29">
        <f t="shared" si="41"/>
        <v>0</v>
      </c>
      <c r="G107" s="29">
        <f t="shared" si="41"/>
        <v>0</v>
      </c>
      <c r="H107" s="29">
        <f t="shared" si="41"/>
        <v>0</v>
      </c>
      <c r="I107" s="29">
        <f t="shared" si="41"/>
        <v>0</v>
      </c>
      <c r="J107" s="29">
        <f t="shared" si="41"/>
        <v>0</v>
      </c>
      <c r="K107" s="29">
        <f t="shared" si="41"/>
        <v>0</v>
      </c>
      <c r="L107" s="29">
        <f t="shared" si="41"/>
        <v>0</v>
      </c>
      <c r="M107" s="29">
        <f t="shared" si="41"/>
        <v>286700</v>
      </c>
      <c r="N107" s="29">
        <f t="shared" si="41"/>
        <v>0</v>
      </c>
      <c r="O107" s="174" t="s">
        <v>21</v>
      </c>
      <c r="P107" s="192" t="s">
        <v>96</v>
      </c>
      <c r="Q107" s="210"/>
      <c r="R107" s="210"/>
      <c r="S107" s="210"/>
      <c r="T107" s="210"/>
      <c r="U107" s="210"/>
      <c r="V107" s="210">
        <v>1</v>
      </c>
      <c r="W107" s="210"/>
      <c r="X107" s="30"/>
      <c r="Y107" s="30"/>
      <c r="Z107" s="30"/>
      <c r="AA107" s="31"/>
      <c r="AB107" s="210">
        <v>1</v>
      </c>
      <c r="AC107" s="81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</row>
    <row r="108" spans="1:253" s="32" customFormat="1" ht="31.5">
      <c r="A108" s="214"/>
      <c r="B108" s="38" t="s">
        <v>29</v>
      </c>
      <c r="C108" s="29">
        <f t="shared" si="28"/>
        <v>286700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>
        <v>286700</v>
      </c>
      <c r="N108" s="29"/>
      <c r="O108" s="176"/>
      <c r="P108" s="193"/>
      <c r="Q108" s="211"/>
      <c r="R108" s="211"/>
      <c r="S108" s="211"/>
      <c r="T108" s="211"/>
      <c r="U108" s="211"/>
      <c r="V108" s="211"/>
      <c r="W108" s="211"/>
      <c r="X108" s="30"/>
      <c r="Y108" s="30"/>
      <c r="Z108" s="30"/>
      <c r="AA108" s="31"/>
      <c r="AB108" s="211"/>
      <c r="AC108" s="81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</row>
    <row r="109" spans="1:253" s="32" customFormat="1" ht="17.25" customHeight="1">
      <c r="A109" s="214" t="s">
        <v>134</v>
      </c>
      <c r="B109" s="36" t="s">
        <v>28</v>
      </c>
      <c r="C109" s="29">
        <f t="shared" si="28"/>
        <v>549900</v>
      </c>
      <c r="D109" s="29">
        <f aca="true" t="shared" si="42" ref="D109:N109">D110</f>
        <v>0</v>
      </c>
      <c r="E109" s="29">
        <f t="shared" si="42"/>
        <v>0</v>
      </c>
      <c r="F109" s="29">
        <f t="shared" si="42"/>
        <v>0</v>
      </c>
      <c r="G109" s="29">
        <f t="shared" si="42"/>
        <v>0</v>
      </c>
      <c r="H109" s="29">
        <f t="shared" si="42"/>
        <v>0</v>
      </c>
      <c r="I109" s="29">
        <f t="shared" si="42"/>
        <v>0</v>
      </c>
      <c r="J109" s="29">
        <f t="shared" si="42"/>
        <v>0</v>
      </c>
      <c r="K109" s="29">
        <f t="shared" si="42"/>
        <v>0</v>
      </c>
      <c r="L109" s="29">
        <f t="shared" si="42"/>
        <v>0</v>
      </c>
      <c r="M109" s="29">
        <f t="shared" si="42"/>
        <v>549900</v>
      </c>
      <c r="N109" s="29">
        <f t="shared" si="42"/>
        <v>0</v>
      </c>
      <c r="O109" s="174" t="s">
        <v>21</v>
      </c>
      <c r="P109" s="192" t="s">
        <v>96</v>
      </c>
      <c r="Q109" s="210"/>
      <c r="R109" s="210"/>
      <c r="S109" s="210"/>
      <c r="T109" s="210"/>
      <c r="U109" s="210"/>
      <c r="V109" s="210">
        <v>1</v>
      </c>
      <c r="W109" s="210"/>
      <c r="X109" s="30"/>
      <c r="Y109" s="30"/>
      <c r="Z109" s="30"/>
      <c r="AA109" s="31"/>
      <c r="AB109" s="210">
        <v>1</v>
      </c>
      <c r="AC109" s="81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</row>
    <row r="110" spans="1:253" s="32" customFormat="1" ht="31.5">
      <c r="A110" s="214"/>
      <c r="B110" s="38" t="s">
        <v>29</v>
      </c>
      <c r="C110" s="29">
        <f t="shared" si="28"/>
        <v>549900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>
        <v>549900</v>
      </c>
      <c r="N110" s="29"/>
      <c r="O110" s="176"/>
      <c r="P110" s="193"/>
      <c r="Q110" s="211"/>
      <c r="R110" s="211"/>
      <c r="S110" s="211"/>
      <c r="T110" s="211"/>
      <c r="U110" s="211"/>
      <c r="V110" s="211"/>
      <c r="W110" s="211"/>
      <c r="X110" s="30"/>
      <c r="Y110" s="30"/>
      <c r="Z110" s="30"/>
      <c r="AA110" s="31"/>
      <c r="AB110" s="211"/>
      <c r="AC110" s="81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</row>
    <row r="111" spans="1:253" s="32" customFormat="1" ht="17.25" customHeight="1">
      <c r="A111" s="214" t="s">
        <v>135</v>
      </c>
      <c r="B111" s="36" t="s">
        <v>28</v>
      </c>
      <c r="C111" s="29">
        <f t="shared" si="28"/>
        <v>676800</v>
      </c>
      <c r="D111" s="29">
        <f aca="true" t="shared" si="43" ref="D111:N111">D112</f>
        <v>0</v>
      </c>
      <c r="E111" s="29">
        <f t="shared" si="43"/>
        <v>0</v>
      </c>
      <c r="F111" s="29">
        <f t="shared" si="43"/>
        <v>0</v>
      </c>
      <c r="G111" s="29">
        <f t="shared" si="43"/>
        <v>0</v>
      </c>
      <c r="H111" s="29">
        <f t="shared" si="43"/>
        <v>0</v>
      </c>
      <c r="I111" s="29">
        <f t="shared" si="43"/>
        <v>0</v>
      </c>
      <c r="J111" s="29">
        <f t="shared" si="43"/>
        <v>0</v>
      </c>
      <c r="K111" s="29">
        <f t="shared" si="43"/>
        <v>0</v>
      </c>
      <c r="L111" s="29">
        <f t="shared" si="43"/>
        <v>0</v>
      </c>
      <c r="M111" s="29">
        <f t="shared" si="43"/>
        <v>676800</v>
      </c>
      <c r="N111" s="29">
        <f t="shared" si="43"/>
        <v>0</v>
      </c>
      <c r="O111" s="174" t="s">
        <v>21</v>
      </c>
      <c r="P111" s="192" t="s">
        <v>96</v>
      </c>
      <c r="Q111" s="210"/>
      <c r="R111" s="210"/>
      <c r="S111" s="210"/>
      <c r="T111" s="210"/>
      <c r="U111" s="210"/>
      <c r="V111" s="210">
        <v>1</v>
      </c>
      <c r="W111" s="210"/>
      <c r="X111" s="30"/>
      <c r="Y111" s="30"/>
      <c r="Z111" s="30"/>
      <c r="AA111" s="31"/>
      <c r="AB111" s="210">
        <v>1</v>
      </c>
      <c r="AC111" s="81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</row>
    <row r="112" spans="1:253" s="32" customFormat="1" ht="31.5">
      <c r="A112" s="214"/>
      <c r="B112" s="38" t="s">
        <v>29</v>
      </c>
      <c r="C112" s="29">
        <f t="shared" si="28"/>
        <v>676800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>
        <v>676800</v>
      </c>
      <c r="N112" s="29"/>
      <c r="O112" s="176"/>
      <c r="P112" s="193"/>
      <c r="Q112" s="211"/>
      <c r="R112" s="211"/>
      <c r="S112" s="211"/>
      <c r="T112" s="211"/>
      <c r="U112" s="211"/>
      <c r="V112" s="211"/>
      <c r="W112" s="211"/>
      <c r="X112" s="30"/>
      <c r="Y112" s="30"/>
      <c r="Z112" s="30"/>
      <c r="AA112" s="31"/>
      <c r="AB112" s="211"/>
      <c r="AC112" s="81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</row>
    <row r="113" spans="1:253" s="32" customFormat="1" ht="16.5" customHeight="1">
      <c r="A113" s="214" t="s">
        <v>136</v>
      </c>
      <c r="B113" s="36" t="s">
        <v>28</v>
      </c>
      <c r="C113" s="29">
        <f t="shared" si="28"/>
        <v>1259600</v>
      </c>
      <c r="D113" s="29">
        <f aca="true" t="shared" si="44" ref="D113:N113">D114</f>
        <v>0</v>
      </c>
      <c r="E113" s="29">
        <f t="shared" si="44"/>
        <v>0</v>
      </c>
      <c r="F113" s="29">
        <f t="shared" si="44"/>
        <v>0</v>
      </c>
      <c r="G113" s="29">
        <f t="shared" si="44"/>
        <v>0</v>
      </c>
      <c r="H113" s="29">
        <f t="shared" si="44"/>
        <v>0</v>
      </c>
      <c r="I113" s="29">
        <f t="shared" si="44"/>
        <v>0</v>
      </c>
      <c r="J113" s="29">
        <f t="shared" si="44"/>
        <v>0</v>
      </c>
      <c r="K113" s="29">
        <f t="shared" si="44"/>
        <v>0</v>
      </c>
      <c r="L113" s="29">
        <f t="shared" si="44"/>
        <v>0</v>
      </c>
      <c r="M113" s="29">
        <f t="shared" si="44"/>
        <v>1259600</v>
      </c>
      <c r="N113" s="29">
        <f t="shared" si="44"/>
        <v>0</v>
      </c>
      <c r="O113" s="174" t="s">
        <v>21</v>
      </c>
      <c r="P113" s="192" t="s">
        <v>96</v>
      </c>
      <c r="Q113" s="210"/>
      <c r="R113" s="210"/>
      <c r="S113" s="210"/>
      <c r="T113" s="210"/>
      <c r="U113" s="210"/>
      <c r="V113" s="210">
        <v>1</v>
      </c>
      <c r="W113" s="210"/>
      <c r="X113" s="30"/>
      <c r="Y113" s="30"/>
      <c r="Z113" s="30"/>
      <c r="AA113" s="31"/>
      <c r="AB113" s="210">
        <v>1</v>
      </c>
      <c r="AC113" s="81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</row>
    <row r="114" spans="1:253" s="32" customFormat="1" ht="31.5">
      <c r="A114" s="214"/>
      <c r="B114" s="38" t="s">
        <v>29</v>
      </c>
      <c r="C114" s="29">
        <f t="shared" si="28"/>
        <v>1259600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>
        <v>1259600</v>
      </c>
      <c r="N114" s="29"/>
      <c r="O114" s="176"/>
      <c r="P114" s="193"/>
      <c r="Q114" s="211"/>
      <c r="R114" s="211"/>
      <c r="S114" s="211"/>
      <c r="T114" s="211"/>
      <c r="U114" s="211"/>
      <c r="V114" s="211"/>
      <c r="W114" s="211"/>
      <c r="X114" s="30"/>
      <c r="Y114" s="30"/>
      <c r="Z114" s="30"/>
      <c r="AA114" s="31"/>
      <c r="AB114" s="211"/>
      <c r="AC114" s="81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</row>
    <row r="115" spans="1:253" s="32" customFormat="1" ht="20.25" customHeight="1">
      <c r="A115" s="214" t="s">
        <v>194</v>
      </c>
      <c r="B115" s="36" t="s">
        <v>28</v>
      </c>
      <c r="C115" s="29">
        <f t="shared" si="28"/>
        <v>206800</v>
      </c>
      <c r="D115" s="29">
        <f aca="true" t="shared" si="45" ref="D115:N115">D116</f>
        <v>0</v>
      </c>
      <c r="E115" s="29">
        <f t="shared" si="45"/>
        <v>0</v>
      </c>
      <c r="F115" s="29">
        <f t="shared" si="45"/>
        <v>0</v>
      </c>
      <c r="G115" s="29">
        <f t="shared" si="45"/>
        <v>0</v>
      </c>
      <c r="H115" s="29">
        <f t="shared" si="45"/>
        <v>0</v>
      </c>
      <c r="I115" s="29">
        <f t="shared" si="45"/>
        <v>0</v>
      </c>
      <c r="J115" s="29">
        <f t="shared" si="45"/>
        <v>0</v>
      </c>
      <c r="K115" s="29">
        <f t="shared" si="45"/>
        <v>0</v>
      </c>
      <c r="L115" s="29">
        <f t="shared" si="45"/>
        <v>0</v>
      </c>
      <c r="M115" s="29">
        <f t="shared" si="45"/>
        <v>206800</v>
      </c>
      <c r="N115" s="29">
        <f t="shared" si="45"/>
        <v>0</v>
      </c>
      <c r="O115" s="174" t="s">
        <v>21</v>
      </c>
      <c r="P115" s="192" t="s">
        <v>96</v>
      </c>
      <c r="Q115" s="210"/>
      <c r="R115" s="210"/>
      <c r="S115" s="210"/>
      <c r="T115" s="210"/>
      <c r="U115" s="210"/>
      <c r="V115" s="210">
        <v>1</v>
      </c>
      <c r="W115" s="210"/>
      <c r="X115" s="30"/>
      <c r="Y115" s="30"/>
      <c r="Z115" s="30"/>
      <c r="AA115" s="31"/>
      <c r="AB115" s="210">
        <v>1</v>
      </c>
      <c r="AC115" s="81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</row>
    <row r="116" spans="1:253" s="32" customFormat="1" ht="31.5">
      <c r="A116" s="214"/>
      <c r="B116" s="38" t="s">
        <v>29</v>
      </c>
      <c r="C116" s="29">
        <f t="shared" si="28"/>
        <v>206800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>
        <v>206800</v>
      </c>
      <c r="N116" s="29"/>
      <c r="O116" s="176"/>
      <c r="P116" s="193"/>
      <c r="Q116" s="211"/>
      <c r="R116" s="211"/>
      <c r="S116" s="211"/>
      <c r="T116" s="211"/>
      <c r="U116" s="211"/>
      <c r="V116" s="211"/>
      <c r="W116" s="211"/>
      <c r="X116" s="30"/>
      <c r="Y116" s="30"/>
      <c r="Z116" s="30"/>
      <c r="AA116" s="31"/>
      <c r="AB116" s="211"/>
      <c r="AC116" s="81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</row>
    <row r="117" spans="1:253" s="32" customFormat="1" ht="17.25" customHeight="1">
      <c r="A117" s="214" t="s">
        <v>137</v>
      </c>
      <c r="B117" s="36" t="s">
        <v>28</v>
      </c>
      <c r="C117" s="29">
        <f t="shared" si="28"/>
        <v>2758900</v>
      </c>
      <c r="D117" s="29">
        <f aca="true" t="shared" si="46" ref="D117:N117">D118</f>
        <v>0</v>
      </c>
      <c r="E117" s="29">
        <f t="shared" si="46"/>
        <v>0</v>
      </c>
      <c r="F117" s="29">
        <f t="shared" si="46"/>
        <v>0</v>
      </c>
      <c r="G117" s="29">
        <f t="shared" si="46"/>
        <v>0</v>
      </c>
      <c r="H117" s="29">
        <f t="shared" si="46"/>
        <v>0</v>
      </c>
      <c r="I117" s="29">
        <f t="shared" si="46"/>
        <v>0</v>
      </c>
      <c r="J117" s="29">
        <f t="shared" si="46"/>
        <v>0</v>
      </c>
      <c r="K117" s="29">
        <f t="shared" si="46"/>
        <v>0</v>
      </c>
      <c r="L117" s="29">
        <f t="shared" si="46"/>
        <v>0</v>
      </c>
      <c r="M117" s="29">
        <f t="shared" si="46"/>
        <v>0</v>
      </c>
      <c r="N117" s="29">
        <f t="shared" si="46"/>
        <v>2758900</v>
      </c>
      <c r="O117" s="174" t="s">
        <v>21</v>
      </c>
      <c r="P117" s="192" t="s">
        <v>96</v>
      </c>
      <c r="Q117" s="210"/>
      <c r="R117" s="210"/>
      <c r="S117" s="210"/>
      <c r="T117" s="210"/>
      <c r="U117" s="210"/>
      <c r="V117" s="210"/>
      <c r="W117" s="210">
        <v>1</v>
      </c>
      <c r="X117" s="30"/>
      <c r="Y117" s="30"/>
      <c r="Z117" s="30"/>
      <c r="AA117" s="31"/>
      <c r="AB117" s="210">
        <v>1</v>
      </c>
      <c r="AC117" s="81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</row>
    <row r="118" spans="1:253" s="32" customFormat="1" ht="31.5">
      <c r="A118" s="214"/>
      <c r="B118" s="38" t="s">
        <v>29</v>
      </c>
      <c r="C118" s="29">
        <f t="shared" si="28"/>
        <v>2758900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>
        <v>2758900</v>
      </c>
      <c r="O118" s="176"/>
      <c r="P118" s="193"/>
      <c r="Q118" s="211"/>
      <c r="R118" s="211"/>
      <c r="S118" s="211"/>
      <c r="T118" s="211"/>
      <c r="U118" s="211"/>
      <c r="V118" s="211"/>
      <c r="W118" s="211"/>
      <c r="X118" s="30"/>
      <c r="Y118" s="30"/>
      <c r="Z118" s="30"/>
      <c r="AA118" s="31"/>
      <c r="AB118" s="211"/>
      <c r="AC118" s="81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</row>
    <row r="119" spans="1:253" s="32" customFormat="1" ht="14.25" customHeight="1">
      <c r="A119" s="214" t="s">
        <v>138</v>
      </c>
      <c r="B119" s="36" t="s">
        <v>28</v>
      </c>
      <c r="C119" s="29">
        <f t="shared" si="28"/>
        <v>1551000</v>
      </c>
      <c r="D119" s="29">
        <f aca="true" t="shared" si="47" ref="D119:N119">D120</f>
        <v>0</v>
      </c>
      <c r="E119" s="29">
        <f t="shared" si="47"/>
        <v>0</v>
      </c>
      <c r="F119" s="29">
        <f t="shared" si="47"/>
        <v>0</v>
      </c>
      <c r="G119" s="29">
        <f t="shared" si="47"/>
        <v>0</v>
      </c>
      <c r="H119" s="29">
        <f t="shared" si="47"/>
        <v>0</v>
      </c>
      <c r="I119" s="29">
        <f t="shared" si="47"/>
        <v>0</v>
      </c>
      <c r="J119" s="29">
        <f t="shared" si="47"/>
        <v>0</v>
      </c>
      <c r="K119" s="29">
        <f t="shared" si="47"/>
        <v>0</v>
      </c>
      <c r="L119" s="29">
        <f t="shared" si="47"/>
        <v>0</v>
      </c>
      <c r="M119" s="29">
        <f t="shared" si="47"/>
        <v>0</v>
      </c>
      <c r="N119" s="29">
        <f t="shared" si="47"/>
        <v>1551000</v>
      </c>
      <c r="O119" s="174" t="s">
        <v>21</v>
      </c>
      <c r="P119" s="192" t="s">
        <v>96</v>
      </c>
      <c r="Q119" s="210"/>
      <c r="R119" s="210"/>
      <c r="S119" s="210"/>
      <c r="T119" s="210"/>
      <c r="U119" s="210"/>
      <c r="V119" s="210"/>
      <c r="W119" s="210">
        <v>1</v>
      </c>
      <c r="X119" s="30"/>
      <c r="Y119" s="30"/>
      <c r="Z119" s="30"/>
      <c r="AA119" s="31"/>
      <c r="AB119" s="210">
        <v>1</v>
      </c>
      <c r="AC119" s="81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</row>
    <row r="120" spans="1:253" s="32" customFormat="1" ht="31.5">
      <c r="A120" s="214"/>
      <c r="B120" s="38" t="s">
        <v>29</v>
      </c>
      <c r="C120" s="29">
        <f t="shared" si="28"/>
        <v>1551000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>
        <v>1551000</v>
      </c>
      <c r="O120" s="176"/>
      <c r="P120" s="193"/>
      <c r="Q120" s="211"/>
      <c r="R120" s="211"/>
      <c r="S120" s="211"/>
      <c r="T120" s="211"/>
      <c r="U120" s="211"/>
      <c r="V120" s="211"/>
      <c r="W120" s="211"/>
      <c r="X120" s="30"/>
      <c r="Y120" s="30"/>
      <c r="Z120" s="30"/>
      <c r="AA120" s="31"/>
      <c r="AB120" s="211"/>
      <c r="AC120" s="81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</row>
    <row r="121" spans="1:253" s="32" customFormat="1" ht="18" customHeight="1">
      <c r="A121" s="214" t="s">
        <v>139</v>
      </c>
      <c r="B121" s="36" t="s">
        <v>28</v>
      </c>
      <c r="C121" s="29">
        <f t="shared" si="28"/>
        <v>968200</v>
      </c>
      <c r="D121" s="29">
        <f aca="true" t="shared" si="48" ref="D121:N125">D122</f>
        <v>0</v>
      </c>
      <c r="E121" s="29">
        <f t="shared" si="48"/>
        <v>0</v>
      </c>
      <c r="F121" s="29">
        <f t="shared" si="48"/>
        <v>0</v>
      </c>
      <c r="G121" s="29">
        <f t="shared" si="48"/>
        <v>0</v>
      </c>
      <c r="H121" s="29">
        <f t="shared" si="48"/>
        <v>0</v>
      </c>
      <c r="I121" s="29">
        <f t="shared" si="48"/>
        <v>0</v>
      </c>
      <c r="J121" s="29">
        <f t="shared" si="48"/>
        <v>0</v>
      </c>
      <c r="K121" s="29">
        <f t="shared" si="48"/>
        <v>0</v>
      </c>
      <c r="L121" s="29">
        <f t="shared" si="48"/>
        <v>0</v>
      </c>
      <c r="M121" s="29">
        <f t="shared" si="48"/>
        <v>0</v>
      </c>
      <c r="N121" s="29">
        <f t="shared" si="48"/>
        <v>968200</v>
      </c>
      <c r="O121" s="174" t="s">
        <v>21</v>
      </c>
      <c r="P121" s="192" t="s">
        <v>96</v>
      </c>
      <c r="Q121" s="210"/>
      <c r="R121" s="210"/>
      <c r="S121" s="210"/>
      <c r="T121" s="210"/>
      <c r="U121" s="210"/>
      <c r="V121" s="210"/>
      <c r="W121" s="210">
        <v>1</v>
      </c>
      <c r="X121" s="30"/>
      <c r="Y121" s="30"/>
      <c r="Z121" s="30"/>
      <c r="AA121" s="31"/>
      <c r="AB121" s="210">
        <v>1</v>
      </c>
      <c r="AC121" s="81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</row>
    <row r="122" spans="1:253" s="32" customFormat="1" ht="31.5">
      <c r="A122" s="214"/>
      <c r="B122" s="38" t="s">
        <v>29</v>
      </c>
      <c r="C122" s="29">
        <f t="shared" si="28"/>
        <v>968200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>
        <v>968200</v>
      </c>
      <c r="O122" s="176"/>
      <c r="P122" s="193"/>
      <c r="Q122" s="211"/>
      <c r="R122" s="211"/>
      <c r="S122" s="211"/>
      <c r="T122" s="211"/>
      <c r="U122" s="211"/>
      <c r="V122" s="211"/>
      <c r="W122" s="211"/>
      <c r="X122" s="30"/>
      <c r="Y122" s="30"/>
      <c r="Z122" s="30"/>
      <c r="AA122" s="31"/>
      <c r="AB122" s="211"/>
      <c r="AC122" s="81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</row>
    <row r="123" spans="1:253" s="50" customFormat="1" ht="15.75">
      <c r="A123" s="214" t="s">
        <v>140</v>
      </c>
      <c r="B123" s="36" t="s">
        <v>28</v>
      </c>
      <c r="C123" s="29">
        <f>D123+E123+F123+K123+L123+M123+N123</f>
        <v>1200000</v>
      </c>
      <c r="D123" s="29">
        <f t="shared" si="48"/>
        <v>0</v>
      </c>
      <c r="E123" s="29">
        <f t="shared" si="48"/>
        <v>0</v>
      </c>
      <c r="F123" s="29">
        <f t="shared" si="48"/>
        <v>0</v>
      </c>
      <c r="G123" s="29">
        <f t="shared" si="48"/>
        <v>0</v>
      </c>
      <c r="H123" s="29">
        <f t="shared" si="48"/>
        <v>0</v>
      </c>
      <c r="I123" s="29">
        <f t="shared" si="48"/>
        <v>0</v>
      </c>
      <c r="J123" s="29">
        <f t="shared" si="48"/>
        <v>0</v>
      </c>
      <c r="K123" s="29">
        <f t="shared" si="48"/>
        <v>0</v>
      </c>
      <c r="L123" s="29">
        <f t="shared" si="48"/>
        <v>0</v>
      </c>
      <c r="M123" s="29">
        <f t="shared" si="48"/>
        <v>0</v>
      </c>
      <c r="N123" s="29">
        <f t="shared" si="48"/>
        <v>1200000</v>
      </c>
      <c r="O123" s="174" t="s">
        <v>21</v>
      </c>
      <c r="P123" s="192" t="s">
        <v>96</v>
      </c>
      <c r="Q123" s="210"/>
      <c r="R123" s="210"/>
      <c r="S123" s="210"/>
      <c r="T123" s="210"/>
      <c r="U123" s="210"/>
      <c r="V123" s="210"/>
      <c r="W123" s="210">
        <v>1</v>
      </c>
      <c r="X123" s="30"/>
      <c r="Y123" s="30"/>
      <c r="Z123" s="30"/>
      <c r="AA123" s="31"/>
      <c r="AB123" s="210">
        <v>1</v>
      </c>
      <c r="AC123" s="84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</row>
    <row r="124" spans="1:253" s="50" customFormat="1" ht="31.5">
      <c r="A124" s="214"/>
      <c r="B124" s="38" t="s">
        <v>29</v>
      </c>
      <c r="C124" s="29">
        <f>D124+E124+F124+K124+L124+M124+N124</f>
        <v>1200000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>
        <v>1200000</v>
      </c>
      <c r="O124" s="176"/>
      <c r="P124" s="193"/>
      <c r="Q124" s="211"/>
      <c r="R124" s="211"/>
      <c r="S124" s="211"/>
      <c r="T124" s="211"/>
      <c r="U124" s="211"/>
      <c r="V124" s="211"/>
      <c r="W124" s="211"/>
      <c r="X124" s="30"/>
      <c r="Y124" s="30"/>
      <c r="Z124" s="30"/>
      <c r="AA124" s="31"/>
      <c r="AB124" s="211"/>
      <c r="AC124" s="84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  <c r="HM124" s="51"/>
      <c r="HN124" s="51"/>
      <c r="HO124" s="51"/>
      <c r="HP124" s="51"/>
      <c r="HQ124" s="51"/>
      <c r="HR124" s="51"/>
      <c r="HS124" s="51"/>
      <c r="HT124" s="51"/>
      <c r="HU124" s="51"/>
      <c r="HV124" s="51"/>
      <c r="HW124" s="51"/>
      <c r="HX124" s="51"/>
      <c r="HY124" s="51"/>
      <c r="HZ124" s="51"/>
      <c r="IA124" s="51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  <c r="IN124" s="51"/>
      <c r="IO124" s="51"/>
      <c r="IP124" s="51"/>
      <c r="IQ124" s="51"/>
      <c r="IR124" s="51"/>
      <c r="IS124" s="51"/>
    </row>
    <row r="125" spans="1:253" s="50" customFormat="1" ht="15.75">
      <c r="A125" s="214" t="s">
        <v>141</v>
      </c>
      <c r="B125" s="36" t="s">
        <v>28</v>
      </c>
      <c r="C125" s="29">
        <f>D125+E125+F125+K125+L125+M125+N125</f>
        <v>1200000</v>
      </c>
      <c r="D125" s="29">
        <f t="shared" si="48"/>
        <v>0</v>
      </c>
      <c r="E125" s="29">
        <f t="shared" si="48"/>
        <v>0</v>
      </c>
      <c r="F125" s="29">
        <f t="shared" si="48"/>
        <v>0</v>
      </c>
      <c r="G125" s="29">
        <f t="shared" si="48"/>
        <v>0</v>
      </c>
      <c r="H125" s="29">
        <f t="shared" si="48"/>
        <v>0</v>
      </c>
      <c r="I125" s="29">
        <f t="shared" si="48"/>
        <v>0</v>
      </c>
      <c r="J125" s="29">
        <f t="shared" si="48"/>
        <v>0</v>
      </c>
      <c r="K125" s="29">
        <f t="shared" si="48"/>
        <v>0</v>
      </c>
      <c r="L125" s="29">
        <f t="shared" si="48"/>
        <v>0</v>
      </c>
      <c r="M125" s="29">
        <f t="shared" si="48"/>
        <v>0</v>
      </c>
      <c r="N125" s="29">
        <f t="shared" si="48"/>
        <v>1200000</v>
      </c>
      <c r="O125" s="174" t="s">
        <v>21</v>
      </c>
      <c r="P125" s="192" t="s">
        <v>96</v>
      </c>
      <c r="Q125" s="210"/>
      <c r="R125" s="210"/>
      <c r="S125" s="210"/>
      <c r="T125" s="210"/>
      <c r="U125" s="210"/>
      <c r="V125" s="210"/>
      <c r="W125" s="210">
        <v>1</v>
      </c>
      <c r="X125" s="30"/>
      <c r="Y125" s="30"/>
      <c r="Z125" s="30"/>
      <c r="AA125" s="31"/>
      <c r="AB125" s="210">
        <v>1</v>
      </c>
      <c r="AC125" s="84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</row>
    <row r="126" spans="1:253" s="50" customFormat="1" ht="31.5">
      <c r="A126" s="214"/>
      <c r="B126" s="38" t="s">
        <v>29</v>
      </c>
      <c r="C126" s="29">
        <f>D126+E126+F126+K126+L126+M126+N126</f>
        <v>1200000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>
        <v>1200000</v>
      </c>
      <c r="O126" s="176"/>
      <c r="P126" s="193"/>
      <c r="Q126" s="211"/>
      <c r="R126" s="211"/>
      <c r="S126" s="211"/>
      <c r="T126" s="211"/>
      <c r="U126" s="211"/>
      <c r="V126" s="211"/>
      <c r="W126" s="211"/>
      <c r="X126" s="30"/>
      <c r="Y126" s="30"/>
      <c r="Z126" s="30"/>
      <c r="AA126" s="31"/>
      <c r="AB126" s="211"/>
      <c r="AC126" s="84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</row>
    <row r="127" spans="1:253" s="32" customFormat="1" ht="15.75">
      <c r="A127" s="192" t="s">
        <v>142</v>
      </c>
      <c r="B127" s="36" t="s">
        <v>28</v>
      </c>
      <c r="C127" s="83">
        <f aca="true" t="shared" si="49" ref="C127:N127">C128</f>
        <v>4300000</v>
      </c>
      <c r="D127" s="83">
        <f t="shared" si="49"/>
        <v>0</v>
      </c>
      <c r="E127" s="83">
        <f t="shared" si="49"/>
        <v>0</v>
      </c>
      <c r="F127" s="83">
        <f t="shared" si="49"/>
        <v>0</v>
      </c>
      <c r="G127" s="83">
        <f t="shared" si="49"/>
        <v>0</v>
      </c>
      <c r="H127" s="83">
        <f t="shared" si="49"/>
        <v>0</v>
      </c>
      <c r="I127" s="83">
        <f t="shared" si="49"/>
        <v>0</v>
      </c>
      <c r="J127" s="83">
        <f t="shared" si="49"/>
        <v>0</v>
      </c>
      <c r="K127" s="83">
        <f t="shared" si="49"/>
        <v>0</v>
      </c>
      <c r="L127" s="83">
        <f t="shared" si="49"/>
        <v>1900000</v>
      </c>
      <c r="M127" s="83">
        <f t="shared" si="49"/>
        <v>2400000</v>
      </c>
      <c r="N127" s="83">
        <f t="shared" si="49"/>
        <v>0</v>
      </c>
      <c r="O127" s="174" t="s">
        <v>21</v>
      </c>
      <c r="P127" s="192" t="s">
        <v>96</v>
      </c>
      <c r="Q127" s="210"/>
      <c r="R127" s="210"/>
      <c r="S127" s="210"/>
      <c r="T127" s="210"/>
      <c r="U127" s="210">
        <v>2</v>
      </c>
      <c r="V127" s="210">
        <v>2</v>
      </c>
      <c r="W127" s="210"/>
      <c r="X127" s="30"/>
      <c r="Y127" s="30"/>
      <c r="Z127" s="30"/>
      <c r="AA127" s="31"/>
      <c r="AB127" s="210">
        <v>4</v>
      </c>
      <c r="AC127" s="81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</row>
    <row r="128" spans="1:253" s="32" customFormat="1" ht="31.5">
      <c r="A128" s="193"/>
      <c r="B128" s="38" t="s">
        <v>29</v>
      </c>
      <c r="C128" s="83">
        <f>C130+C132+C134+C136</f>
        <v>4300000</v>
      </c>
      <c r="D128" s="83">
        <f aca="true" t="shared" si="50" ref="D128:N128">D130+D132+D134+D136</f>
        <v>0</v>
      </c>
      <c r="E128" s="83">
        <f t="shared" si="50"/>
        <v>0</v>
      </c>
      <c r="F128" s="83">
        <f t="shared" si="50"/>
        <v>0</v>
      </c>
      <c r="G128" s="83">
        <f t="shared" si="50"/>
        <v>0</v>
      </c>
      <c r="H128" s="83">
        <f t="shared" si="50"/>
        <v>0</v>
      </c>
      <c r="I128" s="83">
        <f t="shared" si="50"/>
        <v>0</v>
      </c>
      <c r="J128" s="83">
        <f t="shared" si="50"/>
        <v>0</v>
      </c>
      <c r="K128" s="83">
        <f t="shared" si="50"/>
        <v>0</v>
      </c>
      <c r="L128" s="83">
        <f t="shared" si="50"/>
        <v>1900000</v>
      </c>
      <c r="M128" s="83">
        <f t="shared" si="50"/>
        <v>2400000</v>
      </c>
      <c r="N128" s="83">
        <f t="shared" si="50"/>
        <v>0</v>
      </c>
      <c r="O128" s="176"/>
      <c r="P128" s="193"/>
      <c r="Q128" s="211"/>
      <c r="R128" s="211"/>
      <c r="S128" s="211"/>
      <c r="T128" s="211"/>
      <c r="U128" s="211"/>
      <c r="V128" s="211"/>
      <c r="W128" s="211"/>
      <c r="X128" s="30"/>
      <c r="Y128" s="30"/>
      <c r="Z128" s="30"/>
      <c r="AA128" s="31"/>
      <c r="AB128" s="211"/>
      <c r="AC128" s="81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</row>
    <row r="129" spans="1:253" s="32" customFormat="1" ht="15.75">
      <c r="A129" s="214" t="s">
        <v>146</v>
      </c>
      <c r="B129" s="36" t="s">
        <v>28</v>
      </c>
      <c r="C129" s="29">
        <f aca="true" t="shared" si="51" ref="C129:C136">D129+E129+F129+K129+L129+M129+N129</f>
        <v>900000</v>
      </c>
      <c r="D129" s="29">
        <f aca="true" t="shared" si="52" ref="D129:N129">D130</f>
        <v>0</v>
      </c>
      <c r="E129" s="29">
        <f t="shared" si="52"/>
        <v>0</v>
      </c>
      <c r="F129" s="29">
        <f t="shared" si="52"/>
        <v>0</v>
      </c>
      <c r="G129" s="29">
        <f t="shared" si="52"/>
        <v>0</v>
      </c>
      <c r="H129" s="29">
        <f t="shared" si="52"/>
        <v>0</v>
      </c>
      <c r="I129" s="29">
        <f t="shared" si="52"/>
        <v>0</v>
      </c>
      <c r="J129" s="29">
        <f t="shared" si="52"/>
        <v>0</v>
      </c>
      <c r="K129" s="29">
        <f t="shared" si="52"/>
        <v>0</v>
      </c>
      <c r="L129" s="29">
        <f t="shared" si="52"/>
        <v>900000</v>
      </c>
      <c r="M129" s="37">
        <f t="shared" si="52"/>
        <v>0</v>
      </c>
      <c r="N129" s="37">
        <f t="shared" si="52"/>
        <v>0</v>
      </c>
      <c r="O129" s="174" t="s">
        <v>21</v>
      </c>
      <c r="P129" s="192" t="s">
        <v>96</v>
      </c>
      <c r="Q129" s="210"/>
      <c r="R129" s="210"/>
      <c r="S129" s="210"/>
      <c r="T129" s="210"/>
      <c r="U129" s="210">
        <v>1</v>
      </c>
      <c r="V129" s="210"/>
      <c r="W129" s="210"/>
      <c r="X129" s="30"/>
      <c r="Y129" s="30"/>
      <c r="Z129" s="30"/>
      <c r="AA129" s="31"/>
      <c r="AB129" s="210">
        <v>1</v>
      </c>
      <c r="AC129" s="81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</row>
    <row r="130" spans="1:253" s="32" customFormat="1" ht="31.5">
      <c r="A130" s="214"/>
      <c r="B130" s="38" t="s">
        <v>29</v>
      </c>
      <c r="C130" s="29">
        <f t="shared" si="51"/>
        <v>900000</v>
      </c>
      <c r="D130" s="29"/>
      <c r="E130" s="29"/>
      <c r="F130" s="29"/>
      <c r="G130" s="29"/>
      <c r="H130" s="29"/>
      <c r="I130" s="29"/>
      <c r="J130" s="29"/>
      <c r="K130" s="29"/>
      <c r="L130" s="29">
        <v>900000</v>
      </c>
      <c r="M130" s="37"/>
      <c r="N130" s="39"/>
      <c r="O130" s="176"/>
      <c r="P130" s="193"/>
      <c r="Q130" s="211"/>
      <c r="R130" s="211"/>
      <c r="S130" s="211"/>
      <c r="T130" s="211"/>
      <c r="U130" s="211"/>
      <c r="V130" s="211"/>
      <c r="W130" s="211"/>
      <c r="X130" s="30"/>
      <c r="Y130" s="30"/>
      <c r="Z130" s="30"/>
      <c r="AA130" s="31"/>
      <c r="AB130" s="211"/>
      <c r="AC130" s="81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</row>
    <row r="131" spans="1:253" s="32" customFormat="1" ht="15.75">
      <c r="A131" s="214" t="s">
        <v>147</v>
      </c>
      <c r="B131" s="36" t="s">
        <v>28</v>
      </c>
      <c r="C131" s="29">
        <f t="shared" si="51"/>
        <v>1000000</v>
      </c>
      <c r="D131" s="29">
        <f aca="true" t="shared" si="53" ref="D131:N131">D132</f>
        <v>0</v>
      </c>
      <c r="E131" s="29">
        <f t="shared" si="53"/>
        <v>0</v>
      </c>
      <c r="F131" s="29">
        <f t="shared" si="53"/>
        <v>0</v>
      </c>
      <c r="G131" s="29">
        <f t="shared" si="53"/>
        <v>0</v>
      </c>
      <c r="H131" s="29">
        <f t="shared" si="53"/>
        <v>0</v>
      </c>
      <c r="I131" s="29">
        <f t="shared" si="53"/>
        <v>0</v>
      </c>
      <c r="J131" s="29">
        <f t="shared" si="53"/>
        <v>0</v>
      </c>
      <c r="K131" s="29">
        <f t="shared" si="53"/>
        <v>0</v>
      </c>
      <c r="L131" s="29">
        <f t="shared" si="53"/>
        <v>1000000</v>
      </c>
      <c r="M131" s="37">
        <f t="shared" si="53"/>
        <v>0</v>
      </c>
      <c r="N131" s="37">
        <f t="shared" si="53"/>
        <v>0</v>
      </c>
      <c r="O131" s="174" t="s">
        <v>21</v>
      </c>
      <c r="P131" s="192" t="s">
        <v>96</v>
      </c>
      <c r="Q131" s="210"/>
      <c r="R131" s="210"/>
      <c r="S131" s="210"/>
      <c r="T131" s="210"/>
      <c r="U131" s="210">
        <v>1</v>
      </c>
      <c r="V131" s="210"/>
      <c r="W131" s="210"/>
      <c r="X131" s="30"/>
      <c r="Y131" s="30"/>
      <c r="Z131" s="30"/>
      <c r="AA131" s="31"/>
      <c r="AB131" s="210">
        <v>1</v>
      </c>
      <c r="AC131" s="81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</row>
    <row r="132" spans="1:253" s="32" customFormat="1" ht="31.5">
      <c r="A132" s="214"/>
      <c r="B132" s="38" t="s">
        <v>29</v>
      </c>
      <c r="C132" s="29">
        <f t="shared" si="51"/>
        <v>1000000</v>
      </c>
      <c r="D132" s="29"/>
      <c r="E132" s="29"/>
      <c r="F132" s="29"/>
      <c r="G132" s="29"/>
      <c r="H132" s="29"/>
      <c r="I132" s="29"/>
      <c r="J132" s="29"/>
      <c r="K132" s="29"/>
      <c r="L132" s="29">
        <v>1000000</v>
      </c>
      <c r="M132" s="37"/>
      <c r="N132" s="39"/>
      <c r="O132" s="176"/>
      <c r="P132" s="193"/>
      <c r="Q132" s="211"/>
      <c r="R132" s="211"/>
      <c r="S132" s="211"/>
      <c r="T132" s="211"/>
      <c r="U132" s="211"/>
      <c r="V132" s="211"/>
      <c r="W132" s="211"/>
      <c r="X132" s="30"/>
      <c r="Y132" s="30"/>
      <c r="Z132" s="30"/>
      <c r="AA132" s="31"/>
      <c r="AB132" s="211"/>
      <c r="AC132" s="81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</row>
    <row r="133" spans="1:253" s="32" customFormat="1" ht="15.75">
      <c r="A133" s="214" t="s">
        <v>148</v>
      </c>
      <c r="B133" s="36" t="s">
        <v>28</v>
      </c>
      <c r="C133" s="29">
        <f t="shared" si="51"/>
        <v>1200000</v>
      </c>
      <c r="D133" s="29">
        <f aca="true" t="shared" si="54" ref="D133:N133">D134</f>
        <v>0</v>
      </c>
      <c r="E133" s="29">
        <f t="shared" si="54"/>
        <v>0</v>
      </c>
      <c r="F133" s="29">
        <f t="shared" si="54"/>
        <v>0</v>
      </c>
      <c r="G133" s="29">
        <f t="shared" si="54"/>
        <v>0</v>
      </c>
      <c r="H133" s="29">
        <f t="shared" si="54"/>
        <v>0</v>
      </c>
      <c r="I133" s="29">
        <f t="shared" si="54"/>
        <v>0</v>
      </c>
      <c r="J133" s="29">
        <f t="shared" si="54"/>
        <v>0</v>
      </c>
      <c r="K133" s="29">
        <f t="shared" si="54"/>
        <v>0</v>
      </c>
      <c r="L133" s="29">
        <f t="shared" si="54"/>
        <v>0</v>
      </c>
      <c r="M133" s="29">
        <f t="shared" si="54"/>
        <v>1200000</v>
      </c>
      <c r="N133" s="37">
        <f t="shared" si="54"/>
        <v>0</v>
      </c>
      <c r="O133" s="174" t="s">
        <v>21</v>
      </c>
      <c r="P133" s="192" t="s">
        <v>96</v>
      </c>
      <c r="Q133" s="210"/>
      <c r="R133" s="210"/>
      <c r="S133" s="210"/>
      <c r="T133" s="210"/>
      <c r="U133" s="210"/>
      <c r="V133" s="210">
        <v>1</v>
      </c>
      <c r="W133" s="210"/>
      <c r="X133" s="30"/>
      <c r="Y133" s="30"/>
      <c r="Z133" s="30"/>
      <c r="AA133" s="31"/>
      <c r="AB133" s="210">
        <v>1</v>
      </c>
      <c r="AC133" s="81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</row>
    <row r="134" spans="1:253" s="32" customFormat="1" ht="37.5" customHeight="1">
      <c r="A134" s="214"/>
      <c r="B134" s="38" t="s">
        <v>29</v>
      </c>
      <c r="C134" s="29">
        <f t="shared" si="51"/>
        <v>1200000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>
        <v>1200000</v>
      </c>
      <c r="N134" s="39"/>
      <c r="O134" s="176"/>
      <c r="P134" s="193"/>
      <c r="Q134" s="211"/>
      <c r="R134" s="211"/>
      <c r="S134" s="211"/>
      <c r="T134" s="211"/>
      <c r="U134" s="211"/>
      <c r="V134" s="211"/>
      <c r="W134" s="211"/>
      <c r="X134" s="30"/>
      <c r="Y134" s="30"/>
      <c r="Z134" s="30"/>
      <c r="AA134" s="31"/>
      <c r="AB134" s="211"/>
      <c r="AC134" s="81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</row>
    <row r="135" spans="1:253" s="32" customFormat="1" ht="15.75">
      <c r="A135" s="214" t="s">
        <v>149</v>
      </c>
      <c r="B135" s="36" t="s">
        <v>28</v>
      </c>
      <c r="C135" s="29">
        <f t="shared" si="51"/>
        <v>1200000</v>
      </c>
      <c r="D135" s="29">
        <f aca="true" t="shared" si="55" ref="D135:N135">D136</f>
        <v>0</v>
      </c>
      <c r="E135" s="29">
        <f t="shared" si="55"/>
        <v>0</v>
      </c>
      <c r="F135" s="29">
        <f t="shared" si="55"/>
        <v>0</v>
      </c>
      <c r="G135" s="29">
        <f t="shared" si="55"/>
        <v>0</v>
      </c>
      <c r="H135" s="29">
        <f t="shared" si="55"/>
        <v>0</v>
      </c>
      <c r="I135" s="29">
        <f t="shared" si="55"/>
        <v>0</v>
      </c>
      <c r="J135" s="29">
        <f t="shared" si="55"/>
        <v>0</v>
      </c>
      <c r="K135" s="29">
        <f t="shared" si="55"/>
        <v>0</v>
      </c>
      <c r="L135" s="29">
        <f t="shared" si="55"/>
        <v>0</v>
      </c>
      <c r="M135" s="29">
        <f t="shared" si="55"/>
        <v>1200000</v>
      </c>
      <c r="N135" s="37">
        <f t="shared" si="55"/>
        <v>0</v>
      </c>
      <c r="O135" s="174" t="s">
        <v>21</v>
      </c>
      <c r="P135" s="192" t="s">
        <v>96</v>
      </c>
      <c r="Q135" s="210"/>
      <c r="R135" s="210"/>
      <c r="S135" s="210"/>
      <c r="T135" s="210"/>
      <c r="U135" s="210"/>
      <c r="V135" s="210">
        <v>1</v>
      </c>
      <c r="W135" s="210"/>
      <c r="X135" s="30"/>
      <c r="Y135" s="30"/>
      <c r="Z135" s="30"/>
      <c r="AA135" s="31"/>
      <c r="AB135" s="210">
        <v>1</v>
      </c>
      <c r="AC135" s="81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</row>
    <row r="136" spans="1:253" s="32" customFormat="1" ht="34.5" customHeight="1">
      <c r="A136" s="214"/>
      <c r="B136" s="38" t="s">
        <v>29</v>
      </c>
      <c r="C136" s="29">
        <f t="shared" si="51"/>
        <v>1200000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>
        <v>1200000</v>
      </c>
      <c r="N136" s="39"/>
      <c r="O136" s="176"/>
      <c r="P136" s="193"/>
      <c r="Q136" s="211"/>
      <c r="R136" s="211"/>
      <c r="S136" s="211"/>
      <c r="T136" s="211"/>
      <c r="U136" s="211"/>
      <c r="V136" s="211"/>
      <c r="W136" s="211"/>
      <c r="X136" s="30"/>
      <c r="Y136" s="30"/>
      <c r="Z136" s="30"/>
      <c r="AA136" s="31"/>
      <c r="AB136" s="211"/>
      <c r="AC136" s="81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</row>
    <row r="137" spans="1:253" s="32" customFormat="1" ht="15.75">
      <c r="A137" s="214" t="s">
        <v>195</v>
      </c>
      <c r="B137" s="36" t="s">
        <v>28</v>
      </c>
      <c r="C137" s="29">
        <f>C138</f>
        <v>233093000</v>
      </c>
      <c r="D137" s="29">
        <f aca="true" t="shared" si="56" ref="D137:N137">D138</f>
        <v>0</v>
      </c>
      <c r="E137" s="29">
        <f t="shared" si="56"/>
        <v>0</v>
      </c>
      <c r="F137" s="29">
        <f t="shared" si="56"/>
        <v>0</v>
      </c>
      <c r="G137" s="29">
        <f t="shared" si="56"/>
        <v>0</v>
      </c>
      <c r="H137" s="29">
        <f t="shared" si="56"/>
        <v>0</v>
      </c>
      <c r="I137" s="29">
        <f t="shared" si="56"/>
        <v>0</v>
      </c>
      <c r="J137" s="29">
        <f t="shared" si="56"/>
        <v>0</v>
      </c>
      <c r="K137" s="29">
        <f t="shared" si="56"/>
        <v>0</v>
      </c>
      <c r="L137" s="29">
        <f t="shared" si="56"/>
        <v>69668400</v>
      </c>
      <c r="M137" s="29">
        <f t="shared" si="56"/>
        <v>79815400</v>
      </c>
      <c r="N137" s="29">
        <f t="shared" si="56"/>
        <v>83609200</v>
      </c>
      <c r="O137" s="40" t="s">
        <v>32</v>
      </c>
      <c r="P137" s="40" t="s">
        <v>32</v>
      </c>
      <c r="Q137" s="40" t="s">
        <v>32</v>
      </c>
      <c r="R137" s="40" t="s">
        <v>32</v>
      </c>
      <c r="S137" s="40" t="s">
        <v>32</v>
      </c>
      <c r="T137" s="40" t="s">
        <v>32</v>
      </c>
      <c r="U137" s="40" t="s">
        <v>32</v>
      </c>
      <c r="V137" s="40" t="s">
        <v>32</v>
      </c>
      <c r="W137" s="40" t="s">
        <v>32</v>
      </c>
      <c r="X137" s="41"/>
      <c r="Y137" s="41"/>
      <c r="Z137" s="41"/>
      <c r="AA137" s="31"/>
      <c r="AB137" s="40" t="s">
        <v>32</v>
      </c>
      <c r="AC137" s="81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</row>
    <row r="138" spans="1:253" s="32" customFormat="1" ht="31.5">
      <c r="A138" s="214"/>
      <c r="B138" s="38" t="s">
        <v>29</v>
      </c>
      <c r="C138" s="29">
        <f>C128+C80+C32</f>
        <v>233093000</v>
      </c>
      <c r="D138" s="29">
        <f aca="true" t="shared" si="57" ref="D138:N138">D128+D80+D32</f>
        <v>0</v>
      </c>
      <c r="E138" s="29">
        <f t="shared" si="57"/>
        <v>0</v>
      </c>
      <c r="F138" s="29">
        <f t="shared" si="57"/>
        <v>0</v>
      </c>
      <c r="G138" s="29">
        <f t="shared" si="57"/>
        <v>0</v>
      </c>
      <c r="H138" s="29">
        <f t="shared" si="57"/>
        <v>0</v>
      </c>
      <c r="I138" s="29">
        <f t="shared" si="57"/>
        <v>0</v>
      </c>
      <c r="J138" s="29">
        <f t="shared" si="57"/>
        <v>0</v>
      </c>
      <c r="K138" s="29">
        <f t="shared" si="57"/>
        <v>0</v>
      </c>
      <c r="L138" s="29">
        <f t="shared" si="57"/>
        <v>69668400</v>
      </c>
      <c r="M138" s="29">
        <f t="shared" si="57"/>
        <v>79815400</v>
      </c>
      <c r="N138" s="29">
        <f t="shared" si="57"/>
        <v>83609200</v>
      </c>
      <c r="O138" s="40" t="s">
        <v>32</v>
      </c>
      <c r="P138" s="40" t="s">
        <v>32</v>
      </c>
      <c r="Q138" s="40" t="s">
        <v>32</v>
      </c>
      <c r="R138" s="40" t="s">
        <v>32</v>
      </c>
      <c r="S138" s="40" t="s">
        <v>32</v>
      </c>
      <c r="T138" s="40" t="s">
        <v>32</v>
      </c>
      <c r="U138" s="40" t="s">
        <v>32</v>
      </c>
      <c r="V138" s="40" t="s">
        <v>32</v>
      </c>
      <c r="W138" s="40" t="s">
        <v>32</v>
      </c>
      <c r="X138" s="41"/>
      <c r="Y138" s="41"/>
      <c r="Z138" s="41"/>
      <c r="AA138" s="31"/>
      <c r="AB138" s="40" t="s">
        <v>32</v>
      </c>
      <c r="AC138" s="81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</row>
    <row r="139" spans="1:253" s="32" customFormat="1" ht="45.75" customHeight="1">
      <c r="A139" s="222" t="s">
        <v>143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41"/>
      <c r="Y139" s="41"/>
      <c r="Z139" s="41"/>
      <c r="AA139" s="31"/>
      <c r="AB139" s="82"/>
      <c r="AC139" s="81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</row>
    <row r="140" spans="1:253" s="32" customFormat="1" ht="15.75" customHeight="1">
      <c r="A140" s="214" t="s">
        <v>144</v>
      </c>
      <c r="B140" s="36" t="s">
        <v>28</v>
      </c>
      <c r="C140" s="29">
        <f>C141</f>
        <v>896050000</v>
      </c>
      <c r="D140" s="29">
        <f aca="true" t="shared" si="58" ref="D140:N140">D141</f>
        <v>0</v>
      </c>
      <c r="E140" s="37">
        <f t="shared" si="58"/>
        <v>0</v>
      </c>
      <c r="F140" s="37">
        <f t="shared" si="58"/>
        <v>0</v>
      </c>
      <c r="G140" s="37">
        <f t="shared" si="58"/>
        <v>0</v>
      </c>
      <c r="H140" s="37">
        <f t="shared" si="58"/>
        <v>0</v>
      </c>
      <c r="I140" s="37">
        <f t="shared" si="58"/>
        <v>0</v>
      </c>
      <c r="J140" s="37">
        <f t="shared" si="58"/>
        <v>0</v>
      </c>
      <c r="K140" s="29"/>
      <c r="L140" s="29">
        <f t="shared" si="58"/>
        <v>250000000</v>
      </c>
      <c r="M140" s="29">
        <v>389000000</v>
      </c>
      <c r="N140" s="29">
        <f t="shared" si="58"/>
        <v>396050000</v>
      </c>
      <c r="O140" s="174" t="s">
        <v>21</v>
      </c>
      <c r="P140" s="192" t="s">
        <v>145</v>
      </c>
      <c r="Q140" s="210" t="s">
        <v>196</v>
      </c>
      <c r="R140" s="210" t="s">
        <v>196</v>
      </c>
      <c r="S140" s="210" t="s">
        <v>196</v>
      </c>
      <c r="T140" s="210" t="s">
        <v>196</v>
      </c>
      <c r="U140" s="210">
        <v>30</v>
      </c>
      <c r="V140" s="210">
        <v>36</v>
      </c>
      <c r="W140" s="210">
        <v>10</v>
      </c>
      <c r="X140" s="41"/>
      <c r="Y140" s="41"/>
      <c r="Z140" s="41"/>
      <c r="AA140" s="31"/>
      <c r="AB140" s="251">
        <v>77</v>
      </c>
      <c r="AC140" s="81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</row>
    <row r="141" spans="1:253" s="32" customFormat="1" ht="31.5">
      <c r="A141" s="214"/>
      <c r="B141" s="38" t="s">
        <v>29</v>
      </c>
      <c r="C141" s="29">
        <f>D141+E141+F141+K141+L141+M141+N141</f>
        <v>896050000</v>
      </c>
      <c r="D141" s="29"/>
      <c r="E141" s="37"/>
      <c r="F141" s="37"/>
      <c r="G141" s="45"/>
      <c r="H141" s="45"/>
      <c r="I141" s="45"/>
      <c r="J141" s="45"/>
      <c r="K141" s="29"/>
      <c r="L141" s="29">
        <v>250000000</v>
      </c>
      <c r="M141" s="29">
        <v>250000000</v>
      </c>
      <c r="N141" s="29">
        <v>396050000</v>
      </c>
      <c r="O141" s="176"/>
      <c r="P141" s="193"/>
      <c r="Q141" s="211"/>
      <c r="R141" s="211"/>
      <c r="S141" s="211"/>
      <c r="T141" s="211"/>
      <c r="U141" s="211"/>
      <c r="V141" s="211"/>
      <c r="W141" s="211"/>
      <c r="X141" s="41"/>
      <c r="Y141" s="41"/>
      <c r="Z141" s="41"/>
      <c r="AA141" s="31"/>
      <c r="AB141" s="251"/>
      <c r="AC141" s="81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</row>
    <row r="142" spans="1:253" s="32" customFormat="1" ht="15.75">
      <c r="A142" s="214" t="s">
        <v>197</v>
      </c>
      <c r="B142" s="36" t="s">
        <v>28</v>
      </c>
      <c r="C142" s="29">
        <f>C143</f>
        <v>896050000</v>
      </c>
      <c r="D142" s="29">
        <f aca="true" t="shared" si="59" ref="D142:N142">D143</f>
        <v>0</v>
      </c>
      <c r="E142" s="37">
        <f t="shared" si="59"/>
        <v>0</v>
      </c>
      <c r="F142" s="37">
        <f t="shared" si="59"/>
        <v>0</v>
      </c>
      <c r="G142" s="37">
        <f t="shared" si="59"/>
        <v>0</v>
      </c>
      <c r="H142" s="37">
        <f t="shared" si="59"/>
        <v>0</v>
      </c>
      <c r="I142" s="37">
        <f t="shared" si="59"/>
        <v>0</v>
      </c>
      <c r="J142" s="37">
        <f t="shared" si="59"/>
        <v>0</v>
      </c>
      <c r="K142" s="29">
        <f t="shared" si="59"/>
        <v>0</v>
      </c>
      <c r="L142" s="29">
        <f t="shared" si="59"/>
        <v>250000000</v>
      </c>
      <c r="M142" s="29">
        <f t="shared" si="59"/>
        <v>250000000</v>
      </c>
      <c r="N142" s="29">
        <f t="shared" si="59"/>
        <v>396050000</v>
      </c>
      <c r="O142" s="40" t="s">
        <v>32</v>
      </c>
      <c r="P142" s="40" t="s">
        <v>32</v>
      </c>
      <c r="Q142" s="40" t="s">
        <v>32</v>
      </c>
      <c r="R142" s="40" t="s">
        <v>32</v>
      </c>
      <c r="S142" s="40" t="s">
        <v>32</v>
      </c>
      <c r="T142" s="40" t="s">
        <v>32</v>
      </c>
      <c r="U142" s="40" t="s">
        <v>32</v>
      </c>
      <c r="V142" s="40" t="s">
        <v>32</v>
      </c>
      <c r="W142" s="40" t="s">
        <v>32</v>
      </c>
      <c r="X142" s="41"/>
      <c r="Y142" s="41"/>
      <c r="Z142" s="41"/>
      <c r="AA142" s="31"/>
      <c r="AB142" s="40" t="s">
        <v>32</v>
      </c>
      <c r="AC142" s="81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</row>
    <row r="143" spans="1:253" s="32" customFormat="1" ht="31.5">
      <c r="A143" s="214"/>
      <c r="B143" s="38" t="s">
        <v>29</v>
      </c>
      <c r="C143" s="29">
        <f aca="true" t="shared" si="60" ref="C143:N143">C141</f>
        <v>896050000</v>
      </c>
      <c r="D143" s="29"/>
      <c r="E143" s="37">
        <f t="shared" si="60"/>
        <v>0</v>
      </c>
      <c r="F143" s="37">
        <f t="shared" si="60"/>
        <v>0</v>
      </c>
      <c r="G143" s="37">
        <f t="shared" si="60"/>
        <v>0</v>
      </c>
      <c r="H143" s="37">
        <f t="shared" si="60"/>
        <v>0</v>
      </c>
      <c r="I143" s="37">
        <f t="shared" si="60"/>
        <v>0</v>
      </c>
      <c r="J143" s="37">
        <f t="shared" si="60"/>
        <v>0</v>
      </c>
      <c r="K143" s="29">
        <f t="shared" si="60"/>
        <v>0</v>
      </c>
      <c r="L143" s="29">
        <f t="shared" si="60"/>
        <v>250000000</v>
      </c>
      <c r="M143" s="29">
        <f t="shared" si="60"/>
        <v>250000000</v>
      </c>
      <c r="N143" s="29">
        <f t="shared" si="60"/>
        <v>396050000</v>
      </c>
      <c r="O143" s="40" t="s">
        <v>32</v>
      </c>
      <c r="P143" s="40" t="s">
        <v>32</v>
      </c>
      <c r="Q143" s="40" t="s">
        <v>32</v>
      </c>
      <c r="R143" s="40" t="s">
        <v>32</v>
      </c>
      <c r="S143" s="40" t="s">
        <v>32</v>
      </c>
      <c r="T143" s="40" t="s">
        <v>32</v>
      </c>
      <c r="U143" s="40" t="s">
        <v>32</v>
      </c>
      <c r="V143" s="40" t="s">
        <v>32</v>
      </c>
      <c r="W143" s="40" t="s">
        <v>32</v>
      </c>
      <c r="X143" s="41"/>
      <c r="Y143" s="41"/>
      <c r="Z143" s="41"/>
      <c r="AA143" s="31"/>
      <c r="AB143" s="56" t="s">
        <v>32</v>
      </c>
      <c r="AC143" s="81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</row>
    <row r="144" spans="1:253" s="12" customFormat="1" ht="33" customHeight="1">
      <c r="A144" s="222" t="s">
        <v>33</v>
      </c>
      <c r="B144" s="222"/>
      <c r="C144" s="222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30"/>
      <c r="Y144" s="30"/>
      <c r="Z144" s="30"/>
      <c r="AA144" s="31"/>
      <c r="AB144" s="82"/>
      <c r="AC144" s="8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</row>
    <row r="145" spans="1:253" s="12" customFormat="1" ht="20.25" customHeight="1">
      <c r="A145" s="214" t="s">
        <v>93</v>
      </c>
      <c r="B145" s="36" t="s">
        <v>28</v>
      </c>
      <c r="C145" s="29">
        <f>C146+C147</f>
        <v>10707418730</v>
      </c>
      <c r="D145" s="29">
        <f aca="true" t="shared" si="61" ref="D145:N145">D146+D147</f>
        <v>0</v>
      </c>
      <c r="E145" s="29">
        <f t="shared" si="61"/>
        <v>0</v>
      </c>
      <c r="F145" s="29">
        <f t="shared" si="61"/>
        <v>0</v>
      </c>
      <c r="G145" s="29">
        <f t="shared" si="61"/>
        <v>0</v>
      </c>
      <c r="H145" s="29">
        <f t="shared" si="61"/>
        <v>0</v>
      </c>
      <c r="I145" s="29">
        <f t="shared" si="61"/>
        <v>0</v>
      </c>
      <c r="J145" s="29">
        <f t="shared" si="61"/>
        <v>0</v>
      </c>
      <c r="K145" s="29">
        <f t="shared" si="61"/>
        <v>0</v>
      </c>
      <c r="L145" s="29">
        <f t="shared" si="61"/>
        <v>2443622050</v>
      </c>
      <c r="M145" s="29">
        <f t="shared" si="61"/>
        <v>2054596680</v>
      </c>
      <c r="N145" s="29">
        <f t="shared" si="61"/>
        <v>6209200000</v>
      </c>
      <c r="O145" s="180" t="s">
        <v>21</v>
      </c>
      <c r="P145" s="247" t="s">
        <v>34</v>
      </c>
      <c r="Q145" s="250">
        <f>Q151+Q160+Q163+Q178+Q181+Q184+Q187+Q190+Q193+Q196+Q199+Q202+Q205+Q208+Q211+Q214+Q217+Q220+Q223+Q226+Q229+Q232</f>
        <v>0</v>
      </c>
      <c r="R145" s="250">
        <f>R151+R160+R163+R178+R181+R184+R187+R190+R193+R196+R199+R202+R205+R208+R211+R214+R217+R220+R223+R226+R229+R232</f>
        <v>0</v>
      </c>
      <c r="S145" s="250">
        <f>S151+S160+S163+S178+S181+S184+S187+S190+S193+S196+S199+S202+S205+S208+S211+S214+S217+S220+S223+S226+S229+S232</f>
        <v>0</v>
      </c>
      <c r="T145" s="250">
        <f>T151+T160+T163+T178+T181+T184+T187+T190+T193+T196+T199+T202+T205+T208+T211+T214+T217+T220+T223+T226+T229+T232</f>
        <v>0</v>
      </c>
      <c r="U145" s="250">
        <f>U150+U151+U160+U163+U166+U169+U184+U190+U193+U196</f>
        <v>15.120000000000001</v>
      </c>
      <c r="V145" s="248">
        <f>V154+V157+V172+V175+V178+V187+V199+V202+V205+V208+V211</f>
        <v>9.97</v>
      </c>
      <c r="W145" s="248">
        <f>W151+W160+W163+W178+W181+W184+W187+W190+W193+W196+W199+W202+W205+W208+W211+W214+W217+W220+W223+W226+W229+W232</f>
        <v>10.775</v>
      </c>
      <c r="X145" s="92"/>
      <c r="Y145" s="92"/>
      <c r="Z145" s="92"/>
      <c r="AA145" s="110"/>
      <c r="AB145" s="248">
        <f>AB150+AB151+AB154+AB157+AB160+AB163+AB166+AB169+AB172+AB175+AB178+AB181+AB184+AB187+AB190+AB193+AB196+AB199+AB202+AB205+AB208+AB211+AB214+AB217+AB220+AB223+AB226+AB229+AB232</f>
        <v>35.864999999999995</v>
      </c>
      <c r="AC145" s="8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</row>
    <row r="146" spans="1:253" s="12" customFormat="1" ht="47.25" customHeight="1">
      <c r="A146" s="214"/>
      <c r="B146" s="38" t="s">
        <v>35</v>
      </c>
      <c r="C146" s="29">
        <f>C149+C152+C155+C158+C161+C164+C179+C182+C185+C188+C191+C194+C197+C200+C203+C206+C209+C212+C215+C218+C221+C224+C227+C230+C233</f>
        <v>9754840548</v>
      </c>
      <c r="D146" s="29">
        <f aca="true" t="shared" si="62" ref="D146:N147">D149+D152+D155+D158+D161+D164+D179+D182+D185+D188+D191+D194+D197+D200+D203+D206+D209+D212+D215+D218+D221+D224+D227+D230+D233</f>
        <v>0</v>
      </c>
      <c r="E146" s="29">
        <f t="shared" si="62"/>
        <v>0</v>
      </c>
      <c r="F146" s="29">
        <f t="shared" si="62"/>
        <v>0</v>
      </c>
      <c r="G146" s="29">
        <f t="shared" si="62"/>
        <v>0</v>
      </c>
      <c r="H146" s="29">
        <f t="shared" si="62"/>
        <v>0</v>
      </c>
      <c r="I146" s="29">
        <f t="shared" si="62"/>
        <v>0</v>
      </c>
      <c r="J146" s="29">
        <f t="shared" si="62"/>
        <v>0</v>
      </c>
      <c r="K146" s="29">
        <f t="shared" si="62"/>
        <v>0</v>
      </c>
      <c r="L146" s="29">
        <f t="shared" si="62"/>
        <v>2282793702</v>
      </c>
      <c r="M146" s="29">
        <f t="shared" si="62"/>
        <v>1883766846</v>
      </c>
      <c r="N146" s="29">
        <f t="shared" si="62"/>
        <v>5588280000</v>
      </c>
      <c r="O146" s="171"/>
      <c r="P146" s="247"/>
      <c r="Q146" s="250"/>
      <c r="R146" s="250"/>
      <c r="S146" s="250"/>
      <c r="T146" s="250"/>
      <c r="U146" s="250"/>
      <c r="V146" s="248"/>
      <c r="W146" s="248"/>
      <c r="X146" s="92"/>
      <c r="Y146" s="92"/>
      <c r="Z146" s="92"/>
      <c r="AA146" s="110"/>
      <c r="AB146" s="248"/>
      <c r="AC146" s="8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</row>
    <row r="147" spans="1:253" s="12" customFormat="1" ht="33" customHeight="1">
      <c r="A147" s="214"/>
      <c r="B147" s="38" t="s">
        <v>29</v>
      </c>
      <c r="C147" s="29">
        <f>C150+C153+C156+C159+C162+C165+C180+C183+C186+C189+C192+C195+C198+C201+C204+C207+C210+C213+C216+C219+C222+C225+C228+C231+C234</f>
        <v>952578182</v>
      </c>
      <c r="D147" s="29">
        <f t="shared" si="62"/>
        <v>0</v>
      </c>
      <c r="E147" s="29">
        <f t="shared" si="62"/>
        <v>0</v>
      </c>
      <c r="F147" s="29">
        <f t="shared" si="62"/>
        <v>0</v>
      </c>
      <c r="G147" s="29">
        <f t="shared" si="62"/>
        <v>0</v>
      </c>
      <c r="H147" s="29">
        <f t="shared" si="62"/>
        <v>0</v>
      </c>
      <c r="I147" s="29">
        <f t="shared" si="62"/>
        <v>0</v>
      </c>
      <c r="J147" s="29">
        <f t="shared" si="62"/>
        <v>0</v>
      </c>
      <c r="K147" s="29">
        <f t="shared" si="62"/>
        <v>0</v>
      </c>
      <c r="L147" s="29">
        <f t="shared" si="62"/>
        <v>160828348</v>
      </c>
      <c r="M147" s="29">
        <f t="shared" si="62"/>
        <v>170829834</v>
      </c>
      <c r="N147" s="29">
        <f t="shared" si="62"/>
        <v>620920000</v>
      </c>
      <c r="O147" s="220"/>
      <c r="P147" s="98" t="s">
        <v>198</v>
      </c>
      <c r="Q147" s="111"/>
      <c r="R147" s="111"/>
      <c r="S147" s="111"/>
      <c r="T147" s="111"/>
      <c r="U147" s="91">
        <v>100</v>
      </c>
      <c r="V147" s="91"/>
      <c r="W147" s="91"/>
      <c r="X147" s="91"/>
      <c r="Y147" s="91"/>
      <c r="Z147" s="91"/>
      <c r="AA147" s="112"/>
      <c r="AB147" s="91">
        <v>100</v>
      </c>
      <c r="AC147" s="8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</row>
    <row r="148" spans="1:253" s="12" customFormat="1" ht="15.75" customHeight="1">
      <c r="A148" s="214" t="s">
        <v>199</v>
      </c>
      <c r="B148" s="36" t="s">
        <v>28</v>
      </c>
      <c r="C148" s="29">
        <f>C149+C150</f>
        <v>304055100</v>
      </c>
      <c r="D148" s="29">
        <f aca="true" t="shared" si="63" ref="D148:N148">D149+D150</f>
        <v>0</v>
      </c>
      <c r="E148" s="29">
        <f t="shared" si="63"/>
        <v>0</v>
      </c>
      <c r="F148" s="29">
        <f t="shared" si="63"/>
        <v>0</v>
      </c>
      <c r="G148" s="29">
        <f t="shared" si="63"/>
        <v>0</v>
      </c>
      <c r="H148" s="29">
        <f t="shared" si="63"/>
        <v>0</v>
      </c>
      <c r="I148" s="29">
        <f t="shared" si="63"/>
        <v>0</v>
      </c>
      <c r="J148" s="29">
        <f t="shared" si="63"/>
        <v>0</v>
      </c>
      <c r="K148" s="29">
        <f t="shared" si="63"/>
        <v>0</v>
      </c>
      <c r="L148" s="29">
        <f t="shared" si="63"/>
        <v>304055100</v>
      </c>
      <c r="M148" s="29">
        <f t="shared" si="63"/>
        <v>0</v>
      </c>
      <c r="N148" s="29">
        <f t="shared" si="63"/>
        <v>0</v>
      </c>
      <c r="O148" s="180" t="s">
        <v>21</v>
      </c>
      <c r="P148" s="247" t="s">
        <v>198</v>
      </c>
      <c r="Q148" s="248"/>
      <c r="R148" s="248"/>
      <c r="S148" s="248"/>
      <c r="T148" s="248"/>
      <c r="U148" s="251">
        <v>100</v>
      </c>
      <c r="V148" s="248"/>
      <c r="W148" s="248"/>
      <c r="X148" s="248"/>
      <c r="Y148" s="248"/>
      <c r="Z148" s="248"/>
      <c r="AA148" s="248"/>
      <c r="AB148" s="251">
        <f>U148</f>
        <v>100</v>
      </c>
      <c r="AC148" s="8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</row>
    <row r="149" spans="1:253" s="12" customFormat="1" ht="50.25" customHeight="1">
      <c r="A149" s="214"/>
      <c r="B149" s="38" t="s">
        <v>35</v>
      </c>
      <c r="C149" s="29">
        <f>D149+E149+F149+K149+L149+M149+N149</f>
        <v>304055100</v>
      </c>
      <c r="D149" s="29"/>
      <c r="E149" s="29"/>
      <c r="F149" s="29"/>
      <c r="G149" s="45"/>
      <c r="H149" s="45"/>
      <c r="I149" s="45"/>
      <c r="J149" s="45"/>
      <c r="K149" s="29"/>
      <c r="L149" s="29">
        <v>304055100</v>
      </c>
      <c r="M149" s="29"/>
      <c r="N149" s="29"/>
      <c r="O149" s="171"/>
      <c r="P149" s="247"/>
      <c r="Q149" s="248"/>
      <c r="R149" s="248"/>
      <c r="S149" s="248"/>
      <c r="T149" s="248"/>
      <c r="U149" s="251"/>
      <c r="V149" s="248"/>
      <c r="W149" s="248"/>
      <c r="X149" s="248"/>
      <c r="Y149" s="248"/>
      <c r="Z149" s="248"/>
      <c r="AA149" s="248"/>
      <c r="AB149" s="251"/>
      <c r="AC149" s="8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</row>
    <row r="150" spans="1:253" s="12" customFormat="1" ht="33" customHeight="1">
      <c r="A150" s="214"/>
      <c r="B150" s="38" t="s">
        <v>29</v>
      </c>
      <c r="C150" s="29">
        <f>D150+E150+F150+K150+L150+M150+N150</f>
        <v>0</v>
      </c>
      <c r="D150" s="29"/>
      <c r="E150" s="29"/>
      <c r="F150" s="29"/>
      <c r="G150" s="45"/>
      <c r="H150" s="45"/>
      <c r="I150" s="45"/>
      <c r="J150" s="45"/>
      <c r="K150" s="29"/>
      <c r="L150" s="29"/>
      <c r="M150" s="29"/>
      <c r="N150" s="29"/>
      <c r="O150" s="220"/>
      <c r="P150" s="98" t="s">
        <v>34</v>
      </c>
      <c r="Q150" s="99"/>
      <c r="R150" s="99"/>
      <c r="S150" s="99"/>
      <c r="T150" s="99"/>
      <c r="U150" s="93">
        <v>5.889</v>
      </c>
      <c r="V150" s="100"/>
      <c r="W150" s="100"/>
      <c r="X150" s="94"/>
      <c r="Y150" s="94"/>
      <c r="Z150" s="94"/>
      <c r="AA150" s="101"/>
      <c r="AB150" s="93">
        <f>U150</f>
        <v>5.889</v>
      </c>
      <c r="AC150" s="8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</row>
    <row r="151" spans="1:253" s="12" customFormat="1" ht="18.75" customHeight="1">
      <c r="A151" s="214" t="s">
        <v>200</v>
      </c>
      <c r="B151" s="36" t="s">
        <v>28</v>
      </c>
      <c r="C151" s="29">
        <f>C152+C153</f>
        <v>567421000</v>
      </c>
      <c r="D151" s="29">
        <f aca="true" t="shared" si="64" ref="D151:N151">D152+D153</f>
        <v>0</v>
      </c>
      <c r="E151" s="29">
        <f t="shared" si="64"/>
        <v>0</v>
      </c>
      <c r="F151" s="29">
        <f t="shared" si="64"/>
        <v>0</v>
      </c>
      <c r="G151" s="29">
        <f t="shared" si="64"/>
        <v>0</v>
      </c>
      <c r="H151" s="29">
        <f t="shared" si="64"/>
        <v>0</v>
      </c>
      <c r="I151" s="29">
        <f t="shared" si="64"/>
        <v>0</v>
      </c>
      <c r="J151" s="29">
        <f t="shared" si="64"/>
        <v>0</v>
      </c>
      <c r="K151" s="29">
        <f t="shared" si="64"/>
        <v>0</v>
      </c>
      <c r="L151" s="29">
        <f t="shared" si="64"/>
        <v>567421000</v>
      </c>
      <c r="M151" s="29">
        <f t="shared" si="64"/>
        <v>0</v>
      </c>
      <c r="N151" s="29">
        <f t="shared" si="64"/>
        <v>0</v>
      </c>
      <c r="O151" s="174" t="s">
        <v>21</v>
      </c>
      <c r="P151" s="197" t="s">
        <v>34</v>
      </c>
      <c r="Q151" s="178"/>
      <c r="R151" s="178"/>
      <c r="S151" s="178"/>
      <c r="T151" s="178"/>
      <c r="U151" s="178">
        <v>1.658</v>
      </c>
      <c r="V151" s="217"/>
      <c r="W151" s="217"/>
      <c r="X151" s="87"/>
      <c r="Y151" s="87"/>
      <c r="Z151" s="87"/>
      <c r="AA151" s="76"/>
      <c r="AB151" s="178">
        <f>U151</f>
        <v>1.658</v>
      </c>
      <c r="AC151" s="8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</row>
    <row r="152" spans="1:253" s="12" customFormat="1" ht="46.5" customHeight="1">
      <c r="A152" s="214"/>
      <c r="B152" s="38" t="s">
        <v>35</v>
      </c>
      <c r="C152" s="29">
        <f>D152+E152+F152+K152+L152+M152+N152</f>
        <v>539049950</v>
      </c>
      <c r="D152" s="29"/>
      <c r="E152" s="29"/>
      <c r="F152" s="29"/>
      <c r="G152" s="45"/>
      <c r="H152" s="45"/>
      <c r="I152" s="45"/>
      <c r="J152" s="45"/>
      <c r="K152" s="29"/>
      <c r="L152" s="29">
        <v>539049950</v>
      </c>
      <c r="M152" s="29"/>
      <c r="N152" s="29"/>
      <c r="O152" s="175"/>
      <c r="P152" s="197"/>
      <c r="Q152" s="178"/>
      <c r="R152" s="178"/>
      <c r="S152" s="178"/>
      <c r="T152" s="178"/>
      <c r="U152" s="178"/>
      <c r="V152" s="217"/>
      <c r="W152" s="217"/>
      <c r="X152" s="44"/>
      <c r="Y152" s="44"/>
      <c r="Z152" s="44"/>
      <c r="AA152" s="31"/>
      <c r="AB152" s="178"/>
      <c r="AC152" s="8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</row>
    <row r="153" spans="1:253" s="12" customFormat="1" ht="33" customHeight="1">
      <c r="A153" s="214"/>
      <c r="B153" s="38" t="s">
        <v>29</v>
      </c>
      <c r="C153" s="29">
        <f>D153+E153+F153+K153+L153+M153+N153</f>
        <v>28371050</v>
      </c>
      <c r="D153" s="29"/>
      <c r="E153" s="29"/>
      <c r="F153" s="29"/>
      <c r="G153" s="45"/>
      <c r="H153" s="45"/>
      <c r="I153" s="45"/>
      <c r="J153" s="45"/>
      <c r="K153" s="29"/>
      <c r="L153" s="29">
        <v>28371050</v>
      </c>
      <c r="M153" s="29"/>
      <c r="N153" s="29"/>
      <c r="O153" s="176"/>
      <c r="P153" s="193"/>
      <c r="Q153" s="179"/>
      <c r="R153" s="179"/>
      <c r="S153" s="179"/>
      <c r="T153" s="179"/>
      <c r="U153" s="179"/>
      <c r="V153" s="211"/>
      <c r="W153" s="211"/>
      <c r="X153" s="44"/>
      <c r="Y153" s="44"/>
      <c r="Z153" s="44"/>
      <c r="AA153" s="31"/>
      <c r="AB153" s="179"/>
      <c r="AC153" s="8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</row>
    <row r="154" spans="1:253" s="12" customFormat="1" ht="15" customHeight="1">
      <c r="A154" s="214" t="s">
        <v>201</v>
      </c>
      <c r="B154" s="36" t="s">
        <v>28</v>
      </c>
      <c r="C154" s="29">
        <f>C155+C156</f>
        <v>241343720</v>
      </c>
      <c r="D154" s="29">
        <f aca="true" t="shared" si="65" ref="D154:N154">D155+D156</f>
        <v>0</v>
      </c>
      <c r="E154" s="29">
        <f t="shared" si="65"/>
        <v>0</v>
      </c>
      <c r="F154" s="29">
        <f t="shared" si="65"/>
        <v>0</v>
      </c>
      <c r="G154" s="29">
        <f t="shared" si="65"/>
        <v>0</v>
      </c>
      <c r="H154" s="29">
        <f t="shared" si="65"/>
        <v>0</v>
      </c>
      <c r="I154" s="29">
        <f t="shared" si="65"/>
        <v>0</v>
      </c>
      <c r="J154" s="29">
        <f t="shared" si="65"/>
        <v>0</v>
      </c>
      <c r="K154" s="29">
        <f t="shared" si="65"/>
        <v>0</v>
      </c>
      <c r="L154" s="29">
        <f t="shared" si="65"/>
        <v>0</v>
      </c>
      <c r="M154" s="29">
        <f t="shared" si="65"/>
        <v>241343720</v>
      </c>
      <c r="N154" s="29">
        <f t="shared" si="65"/>
        <v>0</v>
      </c>
      <c r="O154" s="174" t="s">
        <v>21</v>
      </c>
      <c r="P154" s="192" t="s">
        <v>34</v>
      </c>
      <c r="Q154" s="177"/>
      <c r="R154" s="177"/>
      <c r="S154" s="177"/>
      <c r="T154" s="177"/>
      <c r="U154" s="177"/>
      <c r="V154" s="232">
        <v>1</v>
      </c>
      <c r="W154" s="232"/>
      <c r="X154" s="44"/>
      <c r="Y154" s="44"/>
      <c r="Z154" s="44"/>
      <c r="AA154" s="48"/>
      <c r="AB154" s="232">
        <f>V154</f>
        <v>1</v>
      </c>
      <c r="AC154" s="8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</row>
    <row r="155" spans="1:253" s="12" customFormat="1" ht="44.25" customHeight="1">
      <c r="A155" s="214"/>
      <c r="B155" s="38" t="s">
        <v>35</v>
      </c>
      <c r="C155" s="29">
        <f>D155+E155+F155+K155+L155+M155+N155</f>
        <v>229276534</v>
      </c>
      <c r="D155" s="29"/>
      <c r="E155" s="29"/>
      <c r="F155" s="29"/>
      <c r="G155" s="45"/>
      <c r="H155" s="45"/>
      <c r="I155" s="45"/>
      <c r="J155" s="45"/>
      <c r="K155" s="29"/>
      <c r="L155" s="29"/>
      <c r="M155" s="29">
        <v>229276534</v>
      </c>
      <c r="N155" s="29"/>
      <c r="O155" s="175"/>
      <c r="P155" s="197"/>
      <c r="Q155" s="178"/>
      <c r="R155" s="178"/>
      <c r="S155" s="178"/>
      <c r="T155" s="178"/>
      <c r="U155" s="178"/>
      <c r="V155" s="233"/>
      <c r="W155" s="233"/>
      <c r="X155" s="44"/>
      <c r="Y155" s="44"/>
      <c r="Z155" s="44"/>
      <c r="AA155" s="48"/>
      <c r="AB155" s="233"/>
      <c r="AC155" s="8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</row>
    <row r="156" spans="1:253" s="12" customFormat="1" ht="33" customHeight="1">
      <c r="A156" s="214"/>
      <c r="B156" s="38" t="s">
        <v>29</v>
      </c>
      <c r="C156" s="29">
        <f>D156+E156+F156+K156+L156+M156+N156</f>
        <v>12067186</v>
      </c>
      <c r="D156" s="29"/>
      <c r="E156" s="29"/>
      <c r="F156" s="29"/>
      <c r="G156" s="45"/>
      <c r="H156" s="45"/>
      <c r="I156" s="45"/>
      <c r="J156" s="45"/>
      <c r="K156" s="29"/>
      <c r="L156" s="29"/>
      <c r="M156" s="29">
        <v>12067186</v>
      </c>
      <c r="N156" s="29"/>
      <c r="O156" s="176"/>
      <c r="P156" s="193"/>
      <c r="Q156" s="179"/>
      <c r="R156" s="179"/>
      <c r="S156" s="179"/>
      <c r="T156" s="179"/>
      <c r="U156" s="179"/>
      <c r="V156" s="234"/>
      <c r="W156" s="234"/>
      <c r="X156" s="44"/>
      <c r="Y156" s="44"/>
      <c r="Z156" s="44"/>
      <c r="AA156" s="48"/>
      <c r="AB156" s="234"/>
      <c r="AC156" s="8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</row>
    <row r="157" spans="1:253" s="12" customFormat="1" ht="17.25" customHeight="1">
      <c r="A157" s="214" t="s">
        <v>202</v>
      </c>
      <c r="B157" s="36" t="s">
        <v>28</v>
      </c>
      <c r="C157" s="29">
        <f>C158+C159</f>
        <v>247752960</v>
      </c>
      <c r="D157" s="29">
        <f aca="true" t="shared" si="66" ref="D157:N157">D158+D159</f>
        <v>0</v>
      </c>
      <c r="E157" s="29">
        <f t="shared" si="66"/>
        <v>0</v>
      </c>
      <c r="F157" s="29">
        <f t="shared" si="66"/>
        <v>0</v>
      </c>
      <c r="G157" s="29">
        <f t="shared" si="66"/>
        <v>0</v>
      </c>
      <c r="H157" s="29">
        <f t="shared" si="66"/>
        <v>0</v>
      </c>
      <c r="I157" s="29">
        <f t="shared" si="66"/>
        <v>0</v>
      </c>
      <c r="J157" s="29">
        <f t="shared" si="66"/>
        <v>0</v>
      </c>
      <c r="K157" s="29">
        <f t="shared" si="66"/>
        <v>0</v>
      </c>
      <c r="L157" s="29">
        <f t="shared" si="66"/>
        <v>0</v>
      </c>
      <c r="M157" s="29">
        <f t="shared" si="66"/>
        <v>247752960</v>
      </c>
      <c r="N157" s="29">
        <f t="shared" si="66"/>
        <v>0</v>
      </c>
      <c r="O157" s="174" t="s">
        <v>21</v>
      </c>
      <c r="P157" s="192" t="s">
        <v>34</v>
      </c>
      <c r="Q157" s="177"/>
      <c r="R157" s="177"/>
      <c r="S157" s="177"/>
      <c r="T157" s="177"/>
      <c r="U157" s="177"/>
      <c r="V157" s="177">
        <v>2.505</v>
      </c>
      <c r="W157" s="177"/>
      <c r="X157" s="30"/>
      <c r="Y157" s="30"/>
      <c r="Z157" s="30"/>
      <c r="AA157" s="49"/>
      <c r="AB157" s="177">
        <f>V157</f>
        <v>2.505</v>
      </c>
      <c r="AC157" s="8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</row>
    <row r="158" spans="1:253" s="12" customFormat="1" ht="48" customHeight="1">
      <c r="A158" s="214"/>
      <c r="B158" s="38" t="s">
        <v>35</v>
      </c>
      <c r="C158" s="29">
        <f>D158+E158+F158+K158+L158+M158+N158</f>
        <v>235365312</v>
      </c>
      <c r="D158" s="29"/>
      <c r="E158" s="29"/>
      <c r="F158" s="29"/>
      <c r="G158" s="45"/>
      <c r="H158" s="45"/>
      <c r="I158" s="45"/>
      <c r="J158" s="45"/>
      <c r="K158" s="29"/>
      <c r="L158" s="29"/>
      <c r="M158" s="29">
        <v>235365312</v>
      </c>
      <c r="N158" s="29"/>
      <c r="O158" s="175"/>
      <c r="P158" s="197"/>
      <c r="Q158" s="178"/>
      <c r="R158" s="178"/>
      <c r="S158" s="178"/>
      <c r="T158" s="178"/>
      <c r="U158" s="178"/>
      <c r="V158" s="178"/>
      <c r="W158" s="178"/>
      <c r="X158" s="30"/>
      <c r="Y158" s="30"/>
      <c r="Z158" s="30"/>
      <c r="AA158" s="49"/>
      <c r="AB158" s="178"/>
      <c r="AC158" s="8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</row>
    <row r="159" spans="1:253" s="12" customFormat="1" ht="33" customHeight="1">
      <c r="A159" s="214"/>
      <c r="B159" s="38" t="s">
        <v>29</v>
      </c>
      <c r="C159" s="29">
        <f>D159+E159+F159+K159+L159+M159+N159</f>
        <v>12387648</v>
      </c>
      <c r="D159" s="29"/>
      <c r="E159" s="29"/>
      <c r="F159" s="29"/>
      <c r="G159" s="45"/>
      <c r="H159" s="45"/>
      <c r="I159" s="45"/>
      <c r="J159" s="45"/>
      <c r="K159" s="29"/>
      <c r="L159" s="29"/>
      <c r="M159" s="29">
        <v>12387648</v>
      </c>
      <c r="N159" s="29"/>
      <c r="O159" s="176"/>
      <c r="P159" s="193"/>
      <c r="Q159" s="179"/>
      <c r="R159" s="179"/>
      <c r="S159" s="179"/>
      <c r="T159" s="179"/>
      <c r="U159" s="179"/>
      <c r="V159" s="179"/>
      <c r="W159" s="179"/>
      <c r="X159" s="30"/>
      <c r="Y159" s="30"/>
      <c r="Z159" s="30"/>
      <c r="AA159" s="49"/>
      <c r="AB159" s="179"/>
      <c r="AC159" s="8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</row>
    <row r="160" spans="1:253" s="12" customFormat="1" ht="14.25" customHeight="1">
      <c r="A160" s="214" t="s">
        <v>203</v>
      </c>
      <c r="B160" s="36" t="s">
        <v>28</v>
      </c>
      <c r="C160" s="29">
        <f>C161+C162</f>
        <v>291645950</v>
      </c>
      <c r="D160" s="29">
        <f aca="true" t="shared" si="67" ref="D160:N160">D161+D162</f>
        <v>0</v>
      </c>
      <c r="E160" s="29">
        <f t="shared" si="67"/>
        <v>0</v>
      </c>
      <c r="F160" s="29">
        <f t="shared" si="67"/>
        <v>0</v>
      </c>
      <c r="G160" s="29">
        <f t="shared" si="67"/>
        <v>0</v>
      </c>
      <c r="H160" s="29">
        <f t="shared" si="67"/>
        <v>0</v>
      </c>
      <c r="I160" s="29">
        <f t="shared" si="67"/>
        <v>0</v>
      </c>
      <c r="J160" s="29">
        <f t="shared" si="67"/>
        <v>0</v>
      </c>
      <c r="K160" s="29">
        <f t="shared" si="67"/>
        <v>0</v>
      </c>
      <c r="L160" s="29">
        <f t="shared" si="67"/>
        <v>291645950</v>
      </c>
      <c r="M160" s="29">
        <f t="shared" si="67"/>
        <v>0</v>
      </c>
      <c r="N160" s="29">
        <f t="shared" si="67"/>
        <v>0</v>
      </c>
      <c r="O160" s="174" t="s">
        <v>21</v>
      </c>
      <c r="P160" s="192" t="s">
        <v>34</v>
      </c>
      <c r="Q160" s="177"/>
      <c r="R160" s="177"/>
      <c r="S160" s="232"/>
      <c r="T160" s="177"/>
      <c r="U160" s="143">
        <v>0.85</v>
      </c>
      <c r="V160" s="177"/>
      <c r="W160" s="210"/>
      <c r="X160" s="44"/>
      <c r="Y160" s="44"/>
      <c r="Z160" s="44"/>
      <c r="AA160" s="31"/>
      <c r="AB160" s="143">
        <v>0.85</v>
      </c>
      <c r="AC160" s="8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</row>
    <row r="161" spans="1:253" s="12" customFormat="1" ht="51" customHeight="1">
      <c r="A161" s="214"/>
      <c r="B161" s="38" t="s">
        <v>35</v>
      </c>
      <c r="C161" s="29">
        <f>D161+E161+F161+K161+L161+M161+N161</f>
        <v>277063652</v>
      </c>
      <c r="D161" s="29"/>
      <c r="E161" s="29"/>
      <c r="F161" s="29"/>
      <c r="G161" s="45"/>
      <c r="H161" s="45"/>
      <c r="I161" s="45"/>
      <c r="J161" s="45"/>
      <c r="K161" s="29"/>
      <c r="L161" s="29">
        <v>277063652</v>
      </c>
      <c r="M161" s="29"/>
      <c r="N161" s="29"/>
      <c r="O161" s="175"/>
      <c r="P161" s="197"/>
      <c r="Q161" s="178"/>
      <c r="R161" s="178"/>
      <c r="S161" s="233"/>
      <c r="T161" s="178"/>
      <c r="U161" s="144"/>
      <c r="V161" s="178"/>
      <c r="W161" s="217"/>
      <c r="X161" s="44"/>
      <c r="Y161" s="44"/>
      <c r="Z161" s="44"/>
      <c r="AA161" s="31"/>
      <c r="AB161" s="144"/>
      <c r="AC161" s="8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</row>
    <row r="162" spans="1:253" s="12" customFormat="1" ht="33" customHeight="1">
      <c r="A162" s="214"/>
      <c r="B162" s="38" t="s">
        <v>29</v>
      </c>
      <c r="C162" s="29">
        <f>D162+E162+F162+K162+L162+M162+N162</f>
        <v>14582298</v>
      </c>
      <c r="D162" s="29"/>
      <c r="E162" s="29"/>
      <c r="F162" s="29"/>
      <c r="G162" s="45"/>
      <c r="H162" s="45"/>
      <c r="I162" s="45"/>
      <c r="J162" s="45"/>
      <c r="K162" s="29"/>
      <c r="L162" s="29">
        <v>14582298</v>
      </c>
      <c r="M162" s="29"/>
      <c r="N162" s="29"/>
      <c r="O162" s="176"/>
      <c r="P162" s="193"/>
      <c r="Q162" s="179"/>
      <c r="R162" s="179"/>
      <c r="S162" s="234"/>
      <c r="T162" s="179"/>
      <c r="U162" s="145"/>
      <c r="V162" s="179"/>
      <c r="W162" s="211"/>
      <c r="X162" s="44"/>
      <c r="Y162" s="44"/>
      <c r="Z162" s="44"/>
      <c r="AA162" s="31"/>
      <c r="AB162" s="145"/>
      <c r="AC162" s="8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</row>
    <row r="163" spans="1:253" s="12" customFormat="1" ht="17.25" customHeight="1">
      <c r="A163" s="214" t="s">
        <v>204</v>
      </c>
      <c r="B163" s="36" t="s">
        <v>28</v>
      </c>
      <c r="C163" s="29">
        <f>C164+C165</f>
        <v>210000000</v>
      </c>
      <c r="D163" s="29">
        <f aca="true" t="shared" si="68" ref="D163:N163">D164+D165</f>
        <v>0</v>
      </c>
      <c r="E163" s="29">
        <f t="shared" si="68"/>
        <v>0</v>
      </c>
      <c r="F163" s="29">
        <f t="shared" si="68"/>
        <v>0</v>
      </c>
      <c r="G163" s="29">
        <f t="shared" si="68"/>
        <v>0</v>
      </c>
      <c r="H163" s="29">
        <f t="shared" si="68"/>
        <v>0</v>
      </c>
      <c r="I163" s="29">
        <f t="shared" si="68"/>
        <v>0</v>
      </c>
      <c r="J163" s="29">
        <f t="shared" si="68"/>
        <v>0</v>
      </c>
      <c r="K163" s="29">
        <f t="shared" si="68"/>
        <v>0</v>
      </c>
      <c r="L163" s="29">
        <f t="shared" si="68"/>
        <v>210000000</v>
      </c>
      <c r="M163" s="29">
        <f t="shared" si="68"/>
        <v>0</v>
      </c>
      <c r="N163" s="29">
        <f t="shared" si="68"/>
        <v>0</v>
      </c>
      <c r="O163" s="174" t="s">
        <v>21</v>
      </c>
      <c r="P163" s="192" t="s">
        <v>34</v>
      </c>
      <c r="Q163" s="177"/>
      <c r="R163" s="177"/>
      <c r="S163" s="232"/>
      <c r="T163" s="177"/>
      <c r="U163" s="143">
        <v>0.84</v>
      </c>
      <c r="V163" s="143"/>
      <c r="W163" s="210"/>
      <c r="X163" s="44"/>
      <c r="Y163" s="44"/>
      <c r="Z163" s="44"/>
      <c r="AA163" s="31"/>
      <c r="AB163" s="143">
        <v>0.84</v>
      </c>
      <c r="AC163" s="8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</row>
    <row r="164" spans="1:253" s="12" customFormat="1" ht="45.75" customHeight="1">
      <c r="A164" s="214"/>
      <c r="B164" s="38" t="s">
        <v>35</v>
      </c>
      <c r="C164" s="29">
        <f>D164+E164+F164+K164+L164+M164+N164</f>
        <v>189000000</v>
      </c>
      <c r="D164" s="29"/>
      <c r="E164" s="29"/>
      <c r="F164" s="29"/>
      <c r="G164" s="45"/>
      <c r="H164" s="45"/>
      <c r="I164" s="45"/>
      <c r="J164" s="45"/>
      <c r="K164" s="29"/>
      <c r="L164" s="29">
        <v>189000000</v>
      </c>
      <c r="M164" s="29"/>
      <c r="N164" s="29"/>
      <c r="O164" s="175"/>
      <c r="P164" s="197"/>
      <c r="Q164" s="178"/>
      <c r="R164" s="178"/>
      <c r="S164" s="233"/>
      <c r="T164" s="178"/>
      <c r="U164" s="144"/>
      <c r="V164" s="144"/>
      <c r="W164" s="217"/>
      <c r="X164" s="44"/>
      <c r="Y164" s="44"/>
      <c r="Z164" s="44"/>
      <c r="AA164" s="31"/>
      <c r="AB164" s="144"/>
      <c r="AC164" s="8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</row>
    <row r="165" spans="1:253" s="12" customFormat="1" ht="33" customHeight="1">
      <c r="A165" s="214"/>
      <c r="B165" s="38" t="s">
        <v>29</v>
      </c>
      <c r="C165" s="29">
        <f>D165+E165+F165+K165+L165+M165+N165</f>
        <v>21000000</v>
      </c>
      <c r="D165" s="29"/>
      <c r="E165" s="29"/>
      <c r="F165" s="29"/>
      <c r="G165" s="45"/>
      <c r="H165" s="45"/>
      <c r="I165" s="45"/>
      <c r="J165" s="45"/>
      <c r="K165" s="29"/>
      <c r="L165" s="29">
        <v>21000000</v>
      </c>
      <c r="M165" s="29"/>
      <c r="N165" s="29"/>
      <c r="O165" s="176"/>
      <c r="P165" s="193"/>
      <c r="Q165" s="179"/>
      <c r="R165" s="179"/>
      <c r="S165" s="234"/>
      <c r="T165" s="179"/>
      <c r="U165" s="145"/>
      <c r="V165" s="145"/>
      <c r="W165" s="211"/>
      <c r="X165" s="44"/>
      <c r="Y165" s="44"/>
      <c r="Z165" s="44"/>
      <c r="AA165" s="31"/>
      <c r="AB165" s="145"/>
      <c r="AC165" s="8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</row>
    <row r="166" spans="1:253" s="12" customFormat="1" ht="19.5" customHeight="1">
      <c r="A166" s="214" t="s">
        <v>205</v>
      </c>
      <c r="B166" s="36" t="s">
        <v>28</v>
      </c>
      <c r="C166" s="29">
        <f>C167+C168</f>
        <v>325000000</v>
      </c>
      <c r="D166" s="29">
        <f aca="true" t="shared" si="69" ref="D166:N166">D167+D168</f>
        <v>0</v>
      </c>
      <c r="E166" s="29">
        <f t="shared" si="69"/>
        <v>0</v>
      </c>
      <c r="F166" s="29">
        <f t="shared" si="69"/>
        <v>0</v>
      </c>
      <c r="G166" s="29">
        <f t="shared" si="69"/>
        <v>0</v>
      </c>
      <c r="H166" s="29">
        <f t="shared" si="69"/>
        <v>0</v>
      </c>
      <c r="I166" s="29">
        <f t="shared" si="69"/>
        <v>0</v>
      </c>
      <c r="J166" s="29">
        <f t="shared" si="69"/>
        <v>0</v>
      </c>
      <c r="K166" s="29">
        <f t="shared" si="69"/>
        <v>0</v>
      </c>
      <c r="L166" s="29">
        <f t="shared" si="69"/>
        <v>325000000</v>
      </c>
      <c r="M166" s="29">
        <f t="shared" si="69"/>
        <v>0</v>
      </c>
      <c r="N166" s="29">
        <f t="shared" si="69"/>
        <v>0</v>
      </c>
      <c r="O166" s="174" t="s">
        <v>21</v>
      </c>
      <c r="P166" s="192" t="s">
        <v>34</v>
      </c>
      <c r="Q166" s="177"/>
      <c r="R166" s="177"/>
      <c r="S166" s="232"/>
      <c r="T166" s="177"/>
      <c r="U166" s="143">
        <v>2.15</v>
      </c>
      <c r="V166" s="143"/>
      <c r="W166" s="210"/>
      <c r="X166" s="44"/>
      <c r="Y166" s="44"/>
      <c r="Z166" s="44"/>
      <c r="AA166" s="31"/>
      <c r="AB166" s="143">
        <v>2.15</v>
      </c>
      <c r="AC166" s="8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</row>
    <row r="167" spans="1:253" s="12" customFormat="1" ht="46.5" customHeight="1">
      <c r="A167" s="214"/>
      <c r="B167" s="38" t="s">
        <v>35</v>
      </c>
      <c r="C167" s="29">
        <f>D167+E167+F167+K167+L167+M167+N167</f>
        <v>308750000</v>
      </c>
      <c r="D167" s="29"/>
      <c r="E167" s="29"/>
      <c r="F167" s="29"/>
      <c r="G167" s="45"/>
      <c r="H167" s="45"/>
      <c r="I167" s="45"/>
      <c r="J167" s="45"/>
      <c r="K167" s="29"/>
      <c r="L167" s="29">
        <v>308750000</v>
      </c>
      <c r="M167" s="29"/>
      <c r="N167" s="29"/>
      <c r="O167" s="175"/>
      <c r="P167" s="197"/>
      <c r="Q167" s="178"/>
      <c r="R167" s="178"/>
      <c r="S167" s="233"/>
      <c r="T167" s="178"/>
      <c r="U167" s="144"/>
      <c r="V167" s="144"/>
      <c r="W167" s="217"/>
      <c r="X167" s="44"/>
      <c r="Y167" s="44"/>
      <c r="Z167" s="44"/>
      <c r="AA167" s="31"/>
      <c r="AB167" s="144"/>
      <c r="AC167" s="8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</row>
    <row r="168" spans="1:253" s="12" customFormat="1" ht="33" customHeight="1">
      <c r="A168" s="214"/>
      <c r="B168" s="38" t="s">
        <v>29</v>
      </c>
      <c r="C168" s="29">
        <f>D168+E168+F168+K168+L168+M168+N168</f>
        <v>16250000</v>
      </c>
      <c r="D168" s="29"/>
      <c r="E168" s="29"/>
      <c r="F168" s="29"/>
      <c r="G168" s="45"/>
      <c r="H168" s="45"/>
      <c r="I168" s="45"/>
      <c r="J168" s="45"/>
      <c r="K168" s="29"/>
      <c r="L168" s="29">
        <v>16250000</v>
      </c>
      <c r="M168" s="29"/>
      <c r="N168" s="29"/>
      <c r="O168" s="176"/>
      <c r="P168" s="193"/>
      <c r="Q168" s="179"/>
      <c r="R168" s="179"/>
      <c r="S168" s="234"/>
      <c r="T168" s="179"/>
      <c r="U168" s="145"/>
      <c r="V168" s="145"/>
      <c r="W168" s="211"/>
      <c r="X168" s="44"/>
      <c r="Y168" s="44"/>
      <c r="Z168" s="44"/>
      <c r="AA168" s="31"/>
      <c r="AB168" s="145"/>
      <c r="AC168" s="8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</row>
    <row r="169" spans="1:253" s="12" customFormat="1" ht="15.75" customHeight="1">
      <c r="A169" s="214" t="s">
        <v>206</v>
      </c>
      <c r="B169" s="36" t="s">
        <v>28</v>
      </c>
      <c r="C169" s="29">
        <f>C170+C171</f>
        <v>557897660</v>
      </c>
      <c r="D169" s="29">
        <f aca="true" t="shared" si="70" ref="D169:N169">D170+D171</f>
        <v>0</v>
      </c>
      <c r="E169" s="29">
        <f t="shared" si="70"/>
        <v>0</v>
      </c>
      <c r="F169" s="29">
        <f t="shared" si="70"/>
        <v>0</v>
      </c>
      <c r="G169" s="29">
        <f t="shared" si="70"/>
        <v>0</v>
      </c>
      <c r="H169" s="29">
        <f t="shared" si="70"/>
        <v>0</v>
      </c>
      <c r="I169" s="29">
        <f t="shared" si="70"/>
        <v>0</v>
      </c>
      <c r="J169" s="29">
        <f t="shared" si="70"/>
        <v>0</v>
      </c>
      <c r="K169" s="29">
        <f t="shared" si="70"/>
        <v>0</v>
      </c>
      <c r="L169" s="29">
        <f t="shared" si="70"/>
        <v>557897660</v>
      </c>
      <c r="M169" s="29">
        <f t="shared" si="70"/>
        <v>0</v>
      </c>
      <c r="N169" s="29">
        <f t="shared" si="70"/>
        <v>0</v>
      </c>
      <c r="O169" s="174" t="s">
        <v>21</v>
      </c>
      <c r="P169" s="192" t="s">
        <v>34</v>
      </c>
      <c r="Q169" s="177"/>
      <c r="R169" s="177"/>
      <c r="S169" s="232"/>
      <c r="T169" s="177"/>
      <c r="U169" s="177">
        <v>1.093</v>
      </c>
      <c r="V169" s="143"/>
      <c r="W169" s="232"/>
      <c r="X169" s="44"/>
      <c r="Y169" s="44"/>
      <c r="Z169" s="44"/>
      <c r="AA169" s="31"/>
      <c r="AB169" s="177">
        <f>U169</f>
        <v>1.093</v>
      </c>
      <c r="AC169" s="8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</row>
    <row r="170" spans="1:253" s="12" customFormat="1" ht="48" customHeight="1">
      <c r="A170" s="214"/>
      <c r="B170" s="38" t="s">
        <v>35</v>
      </c>
      <c r="C170" s="29">
        <f>D170+E170+F170+K170+L170+M170+N170</f>
        <v>502107894</v>
      </c>
      <c r="D170" s="29"/>
      <c r="E170" s="29"/>
      <c r="F170" s="29"/>
      <c r="G170" s="45"/>
      <c r="H170" s="45"/>
      <c r="I170" s="45"/>
      <c r="J170" s="45"/>
      <c r="K170" s="29"/>
      <c r="L170" s="29">
        <v>502107894</v>
      </c>
      <c r="M170" s="29"/>
      <c r="N170" s="29"/>
      <c r="O170" s="175"/>
      <c r="P170" s="197"/>
      <c r="Q170" s="178"/>
      <c r="R170" s="178"/>
      <c r="S170" s="233"/>
      <c r="T170" s="178"/>
      <c r="U170" s="178"/>
      <c r="V170" s="144"/>
      <c r="W170" s="233"/>
      <c r="X170" s="44"/>
      <c r="Y170" s="44"/>
      <c r="Z170" s="44"/>
      <c r="AA170" s="31"/>
      <c r="AB170" s="178"/>
      <c r="AC170" s="8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</row>
    <row r="171" spans="1:253" s="12" customFormat="1" ht="33" customHeight="1">
      <c r="A171" s="214"/>
      <c r="B171" s="38" t="s">
        <v>29</v>
      </c>
      <c r="C171" s="29">
        <f>D171+E171+F171+K171+L171+M171+N171</f>
        <v>55789766</v>
      </c>
      <c r="D171" s="29"/>
      <c r="E171" s="29"/>
      <c r="F171" s="29"/>
      <c r="G171" s="45"/>
      <c r="H171" s="45"/>
      <c r="I171" s="45"/>
      <c r="J171" s="45"/>
      <c r="K171" s="29"/>
      <c r="L171" s="29">
        <v>55789766</v>
      </c>
      <c r="M171" s="29"/>
      <c r="N171" s="29"/>
      <c r="O171" s="176"/>
      <c r="P171" s="193"/>
      <c r="Q171" s="179"/>
      <c r="R171" s="179"/>
      <c r="S171" s="234"/>
      <c r="T171" s="179"/>
      <c r="U171" s="179"/>
      <c r="V171" s="145"/>
      <c r="W171" s="234"/>
      <c r="X171" s="44"/>
      <c r="Y171" s="44"/>
      <c r="Z171" s="44"/>
      <c r="AA171" s="31"/>
      <c r="AB171" s="179"/>
      <c r="AC171" s="8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</row>
    <row r="172" spans="1:253" s="12" customFormat="1" ht="16.5" customHeight="1">
      <c r="A172" s="214" t="s">
        <v>207</v>
      </c>
      <c r="B172" s="36" t="s">
        <v>28</v>
      </c>
      <c r="C172" s="29">
        <f>C173+C174</f>
        <v>180000000</v>
      </c>
      <c r="D172" s="29">
        <f aca="true" t="shared" si="71" ref="D172:N172">D173+D174</f>
        <v>0</v>
      </c>
      <c r="E172" s="29">
        <f t="shared" si="71"/>
        <v>0</v>
      </c>
      <c r="F172" s="29">
        <f t="shared" si="71"/>
        <v>0</v>
      </c>
      <c r="G172" s="29">
        <f t="shared" si="71"/>
        <v>0</v>
      </c>
      <c r="H172" s="29">
        <f t="shared" si="71"/>
        <v>0</v>
      </c>
      <c r="I172" s="29">
        <f t="shared" si="71"/>
        <v>0</v>
      </c>
      <c r="J172" s="29">
        <f t="shared" si="71"/>
        <v>0</v>
      </c>
      <c r="K172" s="29">
        <f t="shared" si="71"/>
        <v>0</v>
      </c>
      <c r="L172" s="29">
        <f t="shared" si="71"/>
        <v>0</v>
      </c>
      <c r="M172" s="29">
        <f t="shared" si="71"/>
        <v>180000000</v>
      </c>
      <c r="N172" s="29">
        <f t="shared" si="71"/>
        <v>0</v>
      </c>
      <c r="O172" s="174" t="s">
        <v>21</v>
      </c>
      <c r="P172" s="192" t="s">
        <v>34</v>
      </c>
      <c r="Q172" s="177"/>
      <c r="R172" s="177"/>
      <c r="S172" s="232"/>
      <c r="T172" s="177"/>
      <c r="U172" s="143"/>
      <c r="V172" s="143">
        <v>0.44</v>
      </c>
      <c r="W172" s="232"/>
      <c r="X172" s="44"/>
      <c r="Y172" s="44"/>
      <c r="Z172" s="44"/>
      <c r="AA172" s="31"/>
      <c r="AB172" s="143">
        <v>0.44</v>
      </c>
      <c r="AC172" s="8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</row>
    <row r="173" spans="1:253" s="12" customFormat="1" ht="48" customHeight="1">
      <c r="A173" s="214"/>
      <c r="B173" s="38" t="s">
        <v>35</v>
      </c>
      <c r="C173" s="29">
        <f>D173+E173+F173+K173+L173+M173+N173</f>
        <v>162000000</v>
      </c>
      <c r="D173" s="29"/>
      <c r="E173" s="29"/>
      <c r="F173" s="29"/>
      <c r="G173" s="45"/>
      <c r="H173" s="45"/>
      <c r="I173" s="45"/>
      <c r="J173" s="45"/>
      <c r="K173" s="29"/>
      <c r="L173" s="29"/>
      <c r="M173" s="29">
        <v>162000000</v>
      </c>
      <c r="N173" s="29"/>
      <c r="O173" s="175"/>
      <c r="P173" s="197"/>
      <c r="Q173" s="178"/>
      <c r="R173" s="178"/>
      <c r="S173" s="233"/>
      <c r="T173" s="178"/>
      <c r="U173" s="144"/>
      <c r="V173" s="144"/>
      <c r="W173" s="233"/>
      <c r="X173" s="44"/>
      <c r="Y173" s="44"/>
      <c r="Z173" s="44"/>
      <c r="AA173" s="31"/>
      <c r="AB173" s="144"/>
      <c r="AC173" s="8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</row>
    <row r="174" spans="1:253" s="12" customFormat="1" ht="33" customHeight="1">
      <c r="A174" s="214"/>
      <c r="B174" s="38" t="s">
        <v>29</v>
      </c>
      <c r="C174" s="29">
        <f>D174+E174+F174+K174+L174+M174+N174</f>
        <v>18000000</v>
      </c>
      <c r="D174" s="29"/>
      <c r="E174" s="29"/>
      <c r="F174" s="29"/>
      <c r="G174" s="45"/>
      <c r="H174" s="45"/>
      <c r="I174" s="45"/>
      <c r="J174" s="45"/>
      <c r="K174" s="29"/>
      <c r="L174" s="29"/>
      <c r="M174" s="29">
        <v>18000000</v>
      </c>
      <c r="N174" s="29"/>
      <c r="O174" s="176"/>
      <c r="P174" s="193"/>
      <c r="Q174" s="179"/>
      <c r="R174" s="179"/>
      <c r="S174" s="234"/>
      <c r="T174" s="179"/>
      <c r="U174" s="145"/>
      <c r="V174" s="145"/>
      <c r="W174" s="234"/>
      <c r="X174" s="44"/>
      <c r="Y174" s="44"/>
      <c r="Z174" s="44"/>
      <c r="AA174" s="31"/>
      <c r="AB174" s="145"/>
      <c r="AC174" s="8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</row>
    <row r="175" spans="1:253" s="32" customFormat="1" ht="15.75" customHeight="1">
      <c r="A175" s="214" t="s">
        <v>208</v>
      </c>
      <c r="B175" s="36" t="s">
        <v>28</v>
      </c>
      <c r="C175" s="29">
        <f>C176+C177</f>
        <v>200000000</v>
      </c>
      <c r="D175" s="29">
        <f aca="true" t="shared" si="72" ref="D175:N175">D176+D177</f>
        <v>0</v>
      </c>
      <c r="E175" s="29">
        <f t="shared" si="72"/>
        <v>0</v>
      </c>
      <c r="F175" s="29">
        <f t="shared" si="72"/>
        <v>0</v>
      </c>
      <c r="G175" s="29">
        <f t="shared" si="72"/>
        <v>0</v>
      </c>
      <c r="H175" s="29">
        <f t="shared" si="72"/>
        <v>0</v>
      </c>
      <c r="I175" s="29">
        <f t="shared" si="72"/>
        <v>0</v>
      </c>
      <c r="J175" s="29">
        <f t="shared" si="72"/>
        <v>0</v>
      </c>
      <c r="K175" s="29">
        <f t="shared" si="72"/>
        <v>0</v>
      </c>
      <c r="L175" s="29">
        <f t="shared" si="72"/>
        <v>0</v>
      </c>
      <c r="M175" s="29">
        <f t="shared" si="72"/>
        <v>200000000</v>
      </c>
      <c r="N175" s="29">
        <f t="shared" si="72"/>
        <v>0</v>
      </c>
      <c r="O175" s="174" t="s">
        <v>21</v>
      </c>
      <c r="P175" s="192" t="s">
        <v>34</v>
      </c>
      <c r="Q175" s="177"/>
      <c r="R175" s="177"/>
      <c r="S175" s="232"/>
      <c r="T175" s="177"/>
      <c r="U175" s="143"/>
      <c r="V175" s="232">
        <v>0.5</v>
      </c>
      <c r="W175" s="232"/>
      <c r="X175" s="44"/>
      <c r="Y175" s="44"/>
      <c r="Z175" s="44"/>
      <c r="AA175" s="48"/>
      <c r="AB175" s="232">
        <v>0.5</v>
      </c>
      <c r="AC175" s="81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</row>
    <row r="176" spans="1:253" s="32" customFormat="1" ht="47.25">
      <c r="A176" s="214"/>
      <c r="B176" s="38" t="s">
        <v>35</v>
      </c>
      <c r="C176" s="29">
        <f>D176+E176+F176+K176+L176+M176+N176</f>
        <v>180000000</v>
      </c>
      <c r="D176" s="29"/>
      <c r="E176" s="29"/>
      <c r="F176" s="29"/>
      <c r="G176" s="45"/>
      <c r="H176" s="45"/>
      <c r="I176" s="45"/>
      <c r="J176" s="45"/>
      <c r="K176" s="29"/>
      <c r="L176" s="29"/>
      <c r="M176" s="29">
        <v>180000000</v>
      </c>
      <c r="N176" s="29"/>
      <c r="O176" s="175"/>
      <c r="P176" s="197"/>
      <c r="Q176" s="178"/>
      <c r="R176" s="178"/>
      <c r="S176" s="233"/>
      <c r="T176" s="178"/>
      <c r="U176" s="144"/>
      <c r="V176" s="233"/>
      <c r="W176" s="233"/>
      <c r="X176" s="44"/>
      <c r="Y176" s="44"/>
      <c r="Z176" s="44"/>
      <c r="AA176" s="48"/>
      <c r="AB176" s="233"/>
      <c r="AC176" s="81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</row>
    <row r="177" spans="1:253" s="32" customFormat="1" ht="31.5">
      <c r="A177" s="214"/>
      <c r="B177" s="38" t="s">
        <v>29</v>
      </c>
      <c r="C177" s="29">
        <f>D177+E177+F177+K177+L177+M177+N177</f>
        <v>20000000</v>
      </c>
      <c r="D177" s="29"/>
      <c r="E177" s="29"/>
      <c r="F177" s="29"/>
      <c r="G177" s="45"/>
      <c r="H177" s="45"/>
      <c r="I177" s="45"/>
      <c r="J177" s="45"/>
      <c r="K177" s="29"/>
      <c r="L177" s="29"/>
      <c r="M177" s="29">
        <v>20000000</v>
      </c>
      <c r="N177" s="29"/>
      <c r="O177" s="176"/>
      <c r="P177" s="193"/>
      <c r="Q177" s="179"/>
      <c r="R177" s="179"/>
      <c r="S177" s="234"/>
      <c r="T177" s="179"/>
      <c r="U177" s="145"/>
      <c r="V177" s="234"/>
      <c r="W177" s="234"/>
      <c r="X177" s="44"/>
      <c r="Y177" s="44"/>
      <c r="Z177" s="44"/>
      <c r="AA177" s="48"/>
      <c r="AB177" s="234"/>
      <c r="AC177" s="81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</row>
    <row r="178" spans="1:253" s="32" customFormat="1" ht="15.75" customHeight="1">
      <c r="A178" s="214" t="s">
        <v>209</v>
      </c>
      <c r="B178" s="36" t="s">
        <v>28</v>
      </c>
      <c r="C178" s="29">
        <f>C179+C180</f>
        <v>200000000</v>
      </c>
      <c r="D178" s="29">
        <f aca="true" t="shared" si="73" ref="D178:N178">D179+D180</f>
        <v>0</v>
      </c>
      <c r="E178" s="29">
        <f t="shared" si="73"/>
        <v>0</v>
      </c>
      <c r="F178" s="29">
        <f t="shared" si="73"/>
        <v>0</v>
      </c>
      <c r="G178" s="29">
        <f t="shared" si="73"/>
        <v>0</v>
      </c>
      <c r="H178" s="29">
        <f t="shared" si="73"/>
        <v>0</v>
      </c>
      <c r="I178" s="29">
        <f t="shared" si="73"/>
        <v>0</v>
      </c>
      <c r="J178" s="29">
        <f t="shared" si="73"/>
        <v>0</v>
      </c>
      <c r="K178" s="29">
        <f t="shared" si="73"/>
        <v>0</v>
      </c>
      <c r="L178" s="29">
        <f t="shared" si="73"/>
        <v>0</v>
      </c>
      <c r="M178" s="29">
        <f t="shared" si="73"/>
        <v>200000000</v>
      </c>
      <c r="N178" s="29">
        <f t="shared" si="73"/>
        <v>0</v>
      </c>
      <c r="O178" s="174" t="s">
        <v>21</v>
      </c>
      <c r="P178" s="192" t="s">
        <v>34</v>
      </c>
      <c r="Q178" s="177"/>
      <c r="R178" s="177"/>
      <c r="S178" s="232"/>
      <c r="T178" s="177"/>
      <c r="U178" s="143"/>
      <c r="V178" s="232">
        <v>0.5</v>
      </c>
      <c r="W178" s="232"/>
      <c r="X178" s="44"/>
      <c r="Y178" s="44"/>
      <c r="Z178" s="44"/>
      <c r="AA178" s="48"/>
      <c r="AB178" s="232">
        <v>0.5</v>
      </c>
      <c r="AC178" s="81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</row>
    <row r="179" spans="1:253" s="32" customFormat="1" ht="47.25">
      <c r="A179" s="214"/>
      <c r="B179" s="38" t="s">
        <v>35</v>
      </c>
      <c r="C179" s="29">
        <f>D179+E179+F179+K179+L179+M179+N179</f>
        <v>180000000</v>
      </c>
      <c r="D179" s="29"/>
      <c r="E179" s="29"/>
      <c r="F179" s="29"/>
      <c r="G179" s="45"/>
      <c r="H179" s="45"/>
      <c r="I179" s="45"/>
      <c r="J179" s="45"/>
      <c r="K179" s="29"/>
      <c r="L179" s="29"/>
      <c r="M179" s="29">
        <v>180000000</v>
      </c>
      <c r="N179" s="29"/>
      <c r="O179" s="175"/>
      <c r="P179" s="197"/>
      <c r="Q179" s="178"/>
      <c r="R179" s="178"/>
      <c r="S179" s="233"/>
      <c r="T179" s="178"/>
      <c r="U179" s="144"/>
      <c r="V179" s="233"/>
      <c r="W179" s="233"/>
      <c r="X179" s="44"/>
      <c r="Y179" s="44"/>
      <c r="Z179" s="44"/>
      <c r="AA179" s="48"/>
      <c r="AB179" s="233"/>
      <c r="AC179" s="81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</row>
    <row r="180" spans="1:253" s="32" customFormat="1" ht="31.5">
      <c r="A180" s="214"/>
      <c r="B180" s="38" t="s">
        <v>29</v>
      </c>
      <c r="C180" s="29">
        <f>D180+E180+F180+K180+L180+M180+N180</f>
        <v>20000000</v>
      </c>
      <c r="D180" s="29"/>
      <c r="E180" s="29"/>
      <c r="F180" s="29"/>
      <c r="G180" s="45"/>
      <c r="H180" s="45"/>
      <c r="I180" s="45"/>
      <c r="J180" s="45"/>
      <c r="K180" s="29"/>
      <c r="L180" s="29"/>
      <c r="M180" s="29">
        <v>20000000</v>
      </c>
      <c r="N180" s="29"/>
      <c r="O180" s="176"/>
      <c r="P180" s="193"/>
      <c r="Q180" s="179"/>
      <c r="R180" s="179"/>
      <c r="S180" s="234"/>
      <c r="T180" s="179"/>
      <c r="U180" s="145"/>
      <c r="V180" s="234"/>
      <c r="W180" s="234"/>
      <c r="X180" s="44"/>
      <c r="Y180" s="44"/>
      <c r="Z180" s="44"/>
      <c r="AA180" s="48"/>
      <c r="AB180" s="234"/>
      <c r="AC180" s="81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</row>
    <row r="181" spans="1:253" s="32" customFormat="1" ht="15.75" customHeight="1">
      <c r="A181" s="214" t="s">
        <v>210</v>
      </c>
      <c r="B181" s="36" t="s">
        <v>28</v>
      </c>
      <c r="C181" s="29">
        <f>C182+C183</f>
        <v>250000000</v>
      </c>
      <c r="D181" s="29">
        <f aca="true" t="shared" si="74" ref="D181:N181">D182+D183</f>
        <v>0</v>
      </c>
      <c r="E181" s="29">
        <f t="shared" si="74"/>
        <v>0</v>
      </c>
      <c r="F181" s="29">
        <f t="shared" si="74"/>
        <v>0</v>
      </c>
      <c r="G181" s="29">
        <f t="shared" si="74"/>
        <v>0</v>
      </c>
      <c r="H181" s="29">
        <f t="shared" si="74"/>
        <v>0</v>
      </c>
      <c r="I181" s="29">
        <f t="shared" si="74"/>
        <v>0</v>
      </c>
      <c r="J181" s="29">
        <f t="shared" si="74"/>
        <v>0</v>
      </c>
      <c r="K181" s="29">
        <f t="shared" si="74"/>
        <v>0</v>
      </c>
      <c r="L181" s="29">
        <f t="shared" si="74"/>
        <v>0</v>
      </c>
      <c r="M181" s="29">
        <f t="shared" si="74"/>
        <v>0</v>
      </c>
      <c r="N181" s="29">
        <f t="shared" si="74"/>
        <v>250000000</v>
      </c>
      <c r="O181" s="174" t="s">
        <v>21</v>
      </c>
      <c r="P181" s="192" t="s">
        <v>34</v>
      </c>
      <c r="Q181" s="177"/>
      <c r="R181" s="177"/>
      <c r="S181" s="232"/>
      <c r="T181" s="177"/>
      <c r="U181" s="143"/>
      <c r="V181" s="143"/>
      <c r="W181" s="143">
        <v>0.62</v>
      </c>
      <c r="X181" s="44"/>
      <c r="Y181" s="44"/>
      <c r="Z181" s="44"/>
      <c r="AA181" s="31"/>
      <c r="AB181" s="143">
        <v>0.62</v>
      </c>
      <c r="AC181" s="81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</row>
    <row r="182" spans="1:253" s="32" customFormat="1" ht="47.25">
      <c r="A182" s="214"/>
      <c r="B182" s="38" t="s">
        <v>35</v>
      </c>
      <c r="C182" s="29">
        <f>D182+E182+F182+K182+L182+M182+N182</f>
        <v>225000000</v>
      </c>
      <c r="D182" s="29"/>
      <c r="E182" s="29"/>
      <c r="F182" s="29"/>
      <c r="G182" s="45"/>
      <c r="H182" s="45"/>
      <c r="I182" s="45"/>
      <c r="J182" s="45"/>
      <c r="K182" s="29"/>
      <c r="L182" s="29"/>
      <c r="M182" s="29"/>
      <c r="N182" s="29">
        <v>225000000</v>
      </c>
      <c r="O182" s="175"/>
      <c r="P182" s="197"/>
      <c r="Q182" s="178"/>
      <c r="R182" s="178"/>
      <c r="S182" s="233"/>
      <c r="T182" s="178"/>
      <c r="U182" s="144"/>
      <c r="V182" s="144"/>
      <c r="W182" s="144"/>
      <c r="X182" s="44"/>
      <c r="Y182" s="44"/>
      <c r="Z182" s="44"/>
      <c r="AA182" s="31"/>
      <c r="AB182" s="144"/>
      <c r="AC182" s="81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</row>
    <row r="183" spans="1:253" s="32" customFormat="1" ht="31.5">
      <c r="A183" s="214"/>
      <c r="B183" s="38" t="s">
        <v>29</v>
      </c>
      <c r="C183" s="29">
        <f>D183+E183+F183+K183+L183+M183+N183</f>
        <v>25000000</v>
      </c>
      <c r="D183" s="29"/>
      <c r="E183" s="29"/>
      <c r="F183" s="29"/>
      <c r="G183" s="45"/>
      <c r="H183" s="45"/>
      <c r="I183" s="45"/>
      <c r="J183" s="45"/>
      <c r="K183" s="29"/>
      <c r="L183" s="29"/>
      <c r="M183" s="29"/>
      <c r="N183" s="29">
        <v>25000000</v>
      </c>
      <c r="O183" s="176"/>
      <c r="P183" s="193"/>
      <c r="Q183" s="179"/>
      <c r="R183" s="179"/>
      <c r="S183" s="234"/>
      <c r="T183" s="179"/>
      <c r="U183" s="145"/>
      <c r="V183" s="145"/>
      <c r="W183" s="145"/>
      <c r="X183" s="44"/>
      <c r="Y183" s="44"/>
      <c r="Z183" s="44"/>
      <c r="AA183" s="31"/>
      <c r="AB183" s="145"/>
      <c r="AC183" s="81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</row>
    <row r="184" spans="1:253" s="32" customFormat="1" ht="15.75" customHeight="1">
      <c r="A184" s="192" t="s">
        <v>211</v>
      </c>
      <c r="B184" s="36" t="s">
        <v>28</v>
      </c>
      <c r="C184" s="29">
        <f>C185+C186</f>
        <v>287000000</v>
      </c>
      <c r="D184" s="29">
        <f aca="true" t="shared" si="75" ref="D184:N184">D185+D186</f>
        <v>0</v>
      </c>
      <c r="E184" s="29">
        <f t="shared" si="75"/>
        <v>0</v>
      </c>
      <c r="F184" s="29">
        <f t="shared" si="75"/>
        <v>0</v>
      </c>
      <c r="G184" s="29">
        <f t="shared" si="75"/>
        <v>0</v>
      </c>
      <c r="H184" s="29">
        <f t="shared" si="75"/>
        <v>0</v>
      </c>
      <c r="I184" s="29">
        <f t="shared" si="75"/>
        <v>0</v>
      </c>
      <c r="J184" s="29">
        <f t="shared" si="75"/>
        <v>0</v>
      </c>
      <c r="K184" s="29">
        <f t="shared" si="75"/>
        <v>0</v>
      </c>
      <c r="L184" s="29">
        <f t="shared" si="75"/>
        <v>287000000</v>
      </c>
      <c r="M184" s="29">
        <f t="shared" si="75"/>
        <v>0</v>
      </c>
      <c r="N184" s="29">
        <f t="shared" si="75"/>
        <v>0</v>
      </c>
      <c r="O184" s="174" t="s">
        <v>21</v>
      </c>
      <c r="P184" s="192" t="s">
        <v>34</v>
      </c>
      <c r="Q184" s="177"/>
      <c r="R184" s="177"/>
      <c r="S184" s="232"/>
      <c r="T184" s="177"/>
      <c r="U184" s="143">
        <v>0.75</v>
      </c>
      <c r="V184" s="143"/>
      <c r="W184" s="143"/>
      <c r="X184" s="44"/>
      <c r="Y184" s="44"/>
      <c r="Z184" s="44"/>
      <c r="AA184" s="31"/>
      <c r="AB184" s="143">
        <v>0.75</v>
      </c>
      <c r="AC184" s="81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</row>
    <row r="185" spans="1:253" s="32" customFormat="1" ht="47.25">
      <c r="A185" s="197"/>
      <c r="B185" s="38" t="s">
        <v>35</v>
      </c>
      <c r="C185" s="29">
        <f>D185+E185+F185+K185+L185+M185+N185</f>
        <v>258300000</v>
      </c>
      <c r="D185" s="29"/>
      <c r="E185" s="29"/>
      <c r="F185" s="29"/>
      <c r="G185" s="45"/>
      <c r="H185" s="45"/>
      <c r="I185" s="45"/>
      <c r="J185" s="45"/>
      <c r="K185" s="29"/>
      <c r="L185" s="29">
        <v>258300000</v>
      </c>
      <c r="M185" s="29"/>
      <c r="N185" s="29"/>
      <c r="O185" s="175"/>
      <c r="P185" s="197"/>
      <c r="Q185" s="178"/>
      <c r="R185" s="178"/>
      <c r="S185" s="233"/>
      <c r="T185" s="178"/>
      <c r="U185" s="144"/>
      <c r="V185" s="144"/>
      <c r="W185" s="144"/>
      <c r="X185" s="44"/>
      <c r="Y185" s="44"/>
      <c r="Z185" s="44"/>
      <c r="AA185" s="31"/>
      <c r="AB185" s="144"/>
      <c r="AC185" s="81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</row>
    <row r="186" spans="1:253" s="32" customFormat="1" ht="31.5">
      <c r="A186" s="193"/>
      <c r="B186" s="38" t="s">
        <v>29</v>
      </c>
      <c r="C186" s="29">
        <f>D186+E186+F186+K186+L186+M186+N186</f>
        <v>28700000</v>
      </c>
      <c r="D186" s="29"/>
      <c r="E186" s="29"/>
      <c r="F186" s="29"/>
      <c r="G186" s="45"/>
      <c r="H186" s="45"/>
      <c r="I186" s="45"/>
      <c r="J186" s="45"/>
      <c r="K186" s="29"/>
      <c r="L186" s="29">
        <v>28700000</v>
      </c>
      <c r="M186" s="29"/>
      <c r="N186" s="29"/>
      <c r="O186" s="176"/>
      <c r="P186" s="193"/>
      <c r="Q186" s="179"/>
      <c r="R186" s="179"/>
      <c r="S186" s="234"/>
      <c r="T186" s="179"/>
      <c r="U186" s="145"/>
      <c r="V186" s="145"/>
      <c r="W186" s="145"/>
      <c r="X186" s="44"/>
      <c r="Y186" s="44"/>
      <c r="Z186" s="44"/>
      <c r="AA186" s="31"/>
      <c r="AB186" s="145"/>
      <c r="AC186" s="81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</row>
    <row r="187" spans="1:253" s="32" customFormat="1" ht="15.75" customHeight="1">
      <c r="A187" s="214" t="s">
        <v>212</v>
      </c>
      <c r="B187" s="36" t="s">
        <v>28</v>
      </c>
      <c r="C187" s="29">
        <f>C188+C189</f>
        <v>407000000</v>
      </c>
      <c r="D187" s="29">
        <f aca="true" t="shared" si="76" ref="D187:N187">D188+D189</f>
        <v>0</v>
      </c>
      <c r="E187" s="29">
        <f t="shared" si="76"/>
        <v>0</v>
      </c>
      <c r="F187" s="29">
        <f t="shared" si="76"/>
        <v>0</v>
      </c>
      <c r="G187" s="29">
        <f t="shared" si="76"/>
        <v>0</v>
      </c>
      <c r="H187" s="29">
        <f t="shared" si="76"/>
        <v>0</v>
      </c>
      <c r="I187" s="29">
        <f t="shared" si="76"/>
        <v>0</v>
      </c>
      <c r="J187" s="29">
        <f t="shared" si="76"/>
        <v>0</v>
      </c>
      <c r="K187" s="29">
        <f t="shared" si="76"/>
        <v>0</v>
      </c>
      <c r="L187" s="29">
        <f t="shared" si="76"/>
        <v>203500000</v>
      </c>
      <c r="M187" s="29">
        <f t="shared" si="76"/>
        <v>203500000</v>
      </c>
      <c r="N187" s="29">
        <f t="shared" si="76"/>
        <v>0</v>
      </c>
      <c r="O187" s="174" t="s">
        <v>21</v>
      </c>
      <c r="P187" s="192" t="s">
        <v>34</v>
      </c>
      <c r="Q187" s="177"/>
      <c r="R187" s="177"/>
      <c r="S187" s="232"/>
      <c r="T187" s="177"/>
      <c r="U187" s="143"/>
      <c r="V187" s="232">
        <v>1.2</v>
      </c>
      <c r="W187" s="232"/>
      <c r="X187" s="44"/>
      <c r="Y187" s="44"/>
      <c r="Z187" s="44"/>
      <c r="AA187" s="31"/>
      <c r="AB187" s="232">
        <v>1.2</v>
      </c>
      <c r="AC187" s="81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  <c r="IS187" s="33"/>
    </row>
    <row r="188" spans="1:253" s="32" customFormat="1" ht="47.25">
      <c r="A188" s="214"/>
      <c r="B188" s="38" t="s">
        <v>35</v>
      </c>
      <c r="C188" s="29">
        <f>D188+E188+F188+K188+L188+M188+N188</f>
        <v>386650000</v>
      </c>
      <c r="D188" s="29"/>
      <c r="E188" s="29"/>
      <c r="F188" s="29"/>
      <c r="G188" s="45"/>
      <c r="H188" s="45"/>
      <c r="I188" s="45"/>
      <c r="J188" s="45"/>
      <c r="K188" s="29"/>
      <c r="L188" s="29">
        <v>193325000</v>
      </c>
      <c r="M188" s="29">
        <v>193325000</v>
      </c>
      <c r="N188" s="29"/>
      <c r="O188" s="175"/>
      <c r="P188" s="197"/>
      <c r="Q188" s="178"/>
      <c r="R188" s="178"/>
      <c r="S188" s="233"/>
      <c r="T188" s="178"/>
      <c r="U188" s="144"/>
      <c r="V188" s="233"/>
      <c r="W188" s="233"/>
      <c r="X188" s="44"/>
      <c r="Y188" s="44"/>
      <c r="Z188" s="44"/>
      <c r="AA188" s="31"/>
      <c r="AB188" s="233"/>
      <c r="AC188" s="81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  <c r="IS188" s="33"/>
    </row>
    <row r="189" spans="1:253" s="32" customFormat="1" ht="31.5">
      <c r="A189" s="214"/>
      <c r="B189" s="38" t="s">
        <v>29</v>
      </c>
      <c r="C189" s="29">
        <f>D189+E189+F189+K189+L189+M189+N189</f>
        <v>20350000</v>
      </c>
      <c r="D189" s="29"/>
      <c r="E189" s="29"/>
      <c r="F189" s="29"/>
      <c r="G189" s="45"/>
      <c r="H189" s="45"/>
      <c r="I189" s="45"/>
      <c r="J189" s="45"/>
      <c r="K189" s="29"/>
      <c r="L189" s="29">
        <v>10175000</v>
      </c>
      <c r="M189" s="29">
        <v>10175000</v>
      </c>
      <c r="N189" s="29"/>
      <c r="O189" s="176"/>
      <c r="P189" s="193"/>
      <c r="Q189" s="179"/>
      <c r="R189" s="179"/>
      <c r="S189" s="234"/>
      <c r="T189" s="179"/>
      <c r="U189" s="145"/>
      <c r="V189" s="234"/>
      <c r="W189" s="234"/>
      <c r="X189" s="44"/>
      <c r="Y189" s="44"/>
      <c r="Z189" s="44"/>
      <c r="AA189" s="31"/>
      <c r="AB189" s="234"/>
      <c r="AC189" s="81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  <c r="IS189" s="33"/>
    </row>
    <row r="190" spans="1:253" s="96" customFormat="1" ht="15.75" customHeight="1">
      <c r="A190" s="214" t="s">
        <v>213</v>
      </c>
      <c r="B190" s="36" t="s">
        <v>28</v>
      </c>
      <c r="C190" s="29">
        <f>C191+C192</f>
        <v>210000000</v>
      </c>
      <c r="D190" s="29">
        <f aca="true" t="shared" si="77" ref="D190:N190">D191+D192</f>
        <v>0</v>
      </c>
      <c r="E190" s="29">
        <f t="shared" si="77"/>
        <v>0</v>
      </c>
      <c r="F190" s="29">
        <f t="shared" si="77"/>
        <v>0</v>
      </c>
      <c r="G190" s="29">
        <f t="shared" si="77"/>
        <v>0</v>
      </c>
      <c r="H190" s="29">
        <f t="shared" si="77"/>
        <v>0</v>
      </c>
      <c r="I190" s="29">
        <f t="shared" si="77"/>
        <v>0</v>
      </c>
      <c r="J190" s="29">
        <f t="shared" si="77"/>
        <v>0</v>
      </c>
      <c r="K190" s="29">
        <f t="shared" si="77"/>
        <v>0</v>
      </c>
      <c r="L190" s="29">
        <f t="shared" si="77"/>
        <v>210000000</v>
      </c>
      <c r="M190" s="29">
        <f t="shared" si="77"/>
        <v>0</v>
      </c>
      <c r="N190" s="29">
        <f t="shared" si="77"/>
        <v>0</v>
      </c>
      <c r="O190" s="174" t="s">
        <v>21</v>
      </c>
      <c r="P190" s="192" t="s">
        <v>34</v>
      </c>
      <c r="Q190" s="177"/>
      <c r="R190" s="177"/>
      <c r="S190" s="232"/>
      <c r="T190" s="177"/>
      <c r="U190" s="143">
        <v>0.65</v>
      </c>
      <c r="V190" s="143"/>
      <c r="W190" s="143"/>
      <c r="X190" s="44"/>
      <c r="Y190" s="44"/>
      <c r="Z190" s="44"/>
      <c r="AA190" s="31"/>
      <c r="AB190" s="143">
        <v>0.65</v>
      </c>
      <c r="AC190" s="81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</row>
    <row r="191" spans="1:253" s="96" customFormat="1" ht="47.25">
      <c r="A191" s="214"/>
      <c r="B191" s="38" t="s">
        <v>35</v>
      </c>
      <c r="C191" s="29">
        <f>D191+E191+F191+K191+L191+M191+N191</f>
        <v>189000000</v>
      </c>
      <c r="D191" s="29"/>
      <c r="E191" s="29"/>
      <c r="F191" s="29"/>
      <c r="G191" s="45"/>
      <c r="H191" s="45"/>
      <c r="I191" s="45"/>
      <c r="J191" s="45"/>
      <c r="K191" s="29"/>
      <c r="L191" s="29">
        <v>189000000</v>
      </c>
      <c r="M191" s="29"/>
      <c r="N191" s="29"/>
      <c r="O191" s="175"/>
      <c r="P191" s="197"/>
      <c r="Q191" s="178"/>
      <c r="R191" s="178"/>
      <c r="S191" s="233"/>
      <c r="T191" s="178"/>
      <c r="U191" s="144"/>
      <c r="V191" s="144"/>
      <c r="W191" s="144"/>
      <c r="X191" s="44"/>
      <c r="Y191" s="44"/>
      <c r="Z191" s="44"/>
      <c r="AA191" s="31"/>
      <c r="AB191" s="144"/>
      <c r="AC191" s="81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</row>
    <row r="192" spans="1:253" s="96" customFormat="1" ht="31.5">
      <c r="A192" s="214"/>
      <c r="B192" s="38" t="s">
        <v>29</v>
      </c>
      <c r="C192" s="29">
        <f>D192+E192+F192+K192+L192+M192+N192</f>
        <v>21000000</v>
      </c>
      <c r="D192" s="29"/>
      <c r="E192" s="29"/>
      <c r="F192" s="29"/>
      <c r="G192" s="45"/>
      <c r="H192" s="45"/>
      <c r="I192" s="45"/>
      <c r="J192" s="45"/>
      <c r="K192" s="29"/>
      <c r="L192" s="29">
        <v>21000000</v>
      </c>
      <c r="M192" s="29"/>
      <c r="N192" s="29"/>
      <c r="O192" s="176"/>
      <c r="P192" s="193"/>
      <c r="Q192" s="179"/>
      <c r="R192" s="179"/>
      <c r="S192" s="234"/>
      <c r="T192" s="179"/>
      <c r="U192" s="145"/>
      <c r="V192" s="145"/>
      <c r="W192" s="145"/>
      <c r="X192" s="44"/>
      <c r="Y192" s="44"/>
      <c r="Z192" s="44"/>
      <c r="AA192" s="31"/>
      <c r="AB192" s="145"/>
      <c r="AC192" s="81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</row>
    <row r="193" spans="1:253" s="32" customFormat="1" ht="15.75" customHeight="1">
      <c r="A193" s="214" t="s">
        <v>214</v>
      </c>
      <c r="B193" s="36" t="s">
        <v>28</v>
      </c>
      <c r="C193" s="29">
        <f>C194+C195</f>
        <v>210000000</v>
      </c>
      <c r="D193" s="29">
        <f aca="true" t="shared" si="78" ref="D193:N193">D194+D195</f>
        <v>0</v>
      </c>
      <c r="E193" s="29">
        <f t="shared" si="78"/>
        <v>0</v>
      </c>
      <c r="F193" s="29">
        <f t="shared" si="78"/>
        <v>0</v>
      </c>
      <c r="G193" s="29">
        <f t="shared" si="78"/>
        <v>0</v>
      </c>
      <c r="H193" s="29">
        <f t="shared" si="78"/>
        <v>0</v>
      </c>
      <c r="I193" s="29">
        <f t="shared" si="78"/>
        <v>0</v>
      </c>
      <c r="J193" s="29">
        <f t="shared" si="78"/>
        <v>0</v>
      </c>
      <c r="K193" s="29">
        <f t="shared" si="78"/>
        <v>0</v>
      </c>
      <c r="L193" s="29">
        <f t="shared" si="78"/>
        <v>210000000</v>
      </c>
      <c r="M193" s="29">
        <f t="shared" si="78"/>
        <v>0</v>
      </c>
      <c r="N193" s="29">
        <f t="shared" si="78"/>
        <v>0</v>
      </c>
      <c r="O193" s="174" t="s">
        <v>21</v>
      </c>
      <c r="P193" s="192" t="s">
        <v>34</v>
      </c>
      <c r="Q193" s="177"/>
      <c r="R193" s="177"/>
      <c r="S193" s="232"/>
      <c r="T193" s="177"/>
      <c r="U193" s="143">
        <v>0.84</v>
      </c>
      <c r="V193" s="143"/>
      <c r="W193" s="143"/>
      <c r="X193" s="44"/>
      <c r="Y193" s="44"/>
      <c r="Z193" s="44"/>
      <c r="AA193" s="31"/>
      <c r="AB193" s="143">
        <v>0.84</v>
      </c>
      <c r="AC193" s="81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</row>
    <row r="194" spans="1:253" s="32" customFormat="1" ht="47.25">
      <c r="A194" s="214"/>
      <c r="B194" s="38" t="s">
        <v>35</v>
      </c>
      <c r="C194" s="29">
        <f>D194+E194+F194+K194+L194+M194+N194</f>
        <v>189000000</v>
      </c>
      <c r="D194" s="29"/>
      <c r="E194" s="29"/>
      <c r="F194" s="29"/>
      <c r="G194" s="45"/>
      <c r="H194" s="45"/>
      <c r="I194" s="45"/>
      <c r="J194" s="45"/>
      <c r="K194" s="29"/>
      <c r="L194" s="29">
        <v>189000000</v>
      </c>
      <c r="M194" s="29"/>
      <c r="N194" s="29"/>
      <c r="O194" s="175"/>
      <c r="P194" s="197"/>
      <c r="Q194" s="178"/>
      <c r="R194" s="178"/>
      <c r="S194" s="233"/>
      <c r="T194" s="178"/>
      <c r="U194" s="144"/>
      <c r="V194" s="144"/>
      <c r="W194" s="144"/>
      <c r="X194" s="44"/>
      <c r="Y194" s="44"/>
      <c r="Z194" s="44"/>
      <c r="AA194" s="31"/>
      <c r="AB194" s="144"/>
      <c r="AC194" s="81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</row>
    <row r="195" spans="1:253" s="32" customFormat="1" ht="31.5">
      <c r="A195" s="214"/>
      <c r="B195" s="38" t="s">
        <v>29</v>
      </c>
      <c r="C195" s="29">
        <f>D195+E195+F195+K195+L195+M195+N195</f>
        <v>21000000</v>
      </c>
      <c r="D195" s="29"/>
      <c r="E195" s="29"/>
      <c r="F195" s="29"/>
      <c r="G195" s="45"/>
      <c r="H195" s="45"/>
      <c r="I195" s="45"/>
      <c r="J195" s="45"/>
      <c r="K195" s="29"/>
      <c r="L195" s="29">
        <v>21000000</v>
      </c>
      <c r="M195" s="29"/>
      <c r="N195" s="29"/>
      <c r="O195" s="176"/>
      <c r="P195" s="193"/>
      <c r="Q195" s="179"/>
      <c r="R195" s="179"/>
      <c r="S195" s="234"/>
      <c r="T195" s="179"/>
      <c r="U195" s="145"/>
      <c r="V195" s="145"/>
      <c r="W195" s="145"/>
      <c r="X195" s="44"/>
      <c r="Y195" s="44"/>
      <c r="Z195" s="44"/>
      <c r="AA195" s="31"/>
      <c r="AB195" s="145"/>
      <c r="AC195" s="81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</row>
    <row r="196" spans="1:253" s="32" customFormat="1" ht="15.75" customHeight="1">
      <c r="A196" s="214" t="s">
        <v>215</v>
      </c>
      <c r="B196" s="36" t="s">
        <v>28</v>
      </c>
      <c r="C196" s="29">
        <f>C197+C198</f>
        <v>160000000</v>
      </c>
      <c r="D196" s="29">
        <f aca="true" t="shared" si="79" ref="D196:N196">D197+D198</f>
        <v>0</v>
      </c>
      <c r="E196" s="29">
        <f t="shared" si="79"/>
        <v>0</v>
      </c>
      <c r="F196" s="29">
        <f t="shared" si="79"/>
        <v>0</v>
      </c>
      <c r="G196" s="29">
        <f t="shared" si="79"/>
        <v>0</v>
      </c>
      <c r="H196" s="29">
        <f t="shared" si="79"/>
        <v>0</v>
      </c>
      <c r="I196" s="29">
        <f t="shared" si="79"/>
        <v>0</v>
      </c>
      <c r="J196" s="29">
        <f t="shared" si="79"/>
        <v>0</v>
      </c>
      <c r="K196" s="29">
        <f t="shared" si="79"/>
        <v>0</v>
      </c>
      <c r="L196" s="29">
        <f t="shared" si="79"/>
        <v>160000000</v>
      </c>
      <c r="M196" s="29">
        <f t="shared" si="79"/>
        <v>0</v>
      </c>
      <c r="N196" s="29">
        <f t="shared" si="79"/>
        <v>0</v>
      </c>
      <c r="O196" s="174" t="s">
        <v>21</v>
      </c>
      <c r="P196" s="192" t="s">
        <v>34</v>
      </c>
      <c r="Q196" s="177"/>
      <c r="R196" s="177"/>
      <c r="S196" s="232"/>
      <c r="T196" s="177"/>
      <c r="U196" s="143">
        <v>0.4</v>
      </c>
      <c r="V196" s="143"/>
      <c r="W196" s="143"/>
      <c r="X196" s="44"/>
      <c r="Y196" s="44"/>
      <c r="Z196" s="44"/>
      <c r="AA196" s="31"/>
      <c r="AB196" s="143">
        <v>0.4</v>
      </c>
      <c r="AC196" s="81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</row>
    <row r="197" spans="1:253" s="32" customFormat="1" ht="47.25">
      <c r="A197" s="214"/>
      <c r="B197" s="38" t="s">
        <v>35</v>
      </c>
      <c r="C197" s="29">
        <f>D197+E197+F197+K197+L197+M197+N197</f>
        <v>144000000</v>
      </c>
      <c r="D197" s="29"/>
      <c r="E197" s="29"/>
      <c r="F197" s="29"/>
      <c r="G197" s="45"/>
      <c r="H197" s="45"/>
      <c r="I197" s="45"/>
      <c r="J197" s="45"/>
      <c r="K197" s="29"/>
      <c r="L197" s="29">
        <v>144000000</v>
      </c>
      <c r="M197" s="29"/>
      <c r="N197" s="29"/>
      <c r="O197" s="175"/>
      <c r="P197" s="197"/>
      <c r="Q197" s="178"/>
      <c r="R197" s="178"/>
      <c r="S197" s="233"/>
      <c r="T197" s="178"/>
      <c r="U197" s="144"/>
      <c r="V197" s="144"/>
      <c r="W197" s="144"/>
      <c r="X197" s="44"/>
      <c r="Y197" s="44"/>
      <c r="Z197" s="44"/>
      <c r="AA197" s="31"/>
      <c r="AB197" s="144"/>
      <c r="AC197" s="81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</row>
    <row r="198" spans="1:253" s="32" customFormat="1" ht="31.5">
      <c r="A198" s="214"/>
      <c r="B198" s="38" t="s">
        <v>29</v>
      </c>
      <c r="C198" s="29">
        <f>D198+E198+F198+K198+L198+M198+N198</f>
        <v>16000000</v>
      </c>
      <c r="D198" s="29"/>
      <c r="E198" s="29"/>
      <c r="F198" s="29"/>
      <c r="G198" s="45"/>
      <c r="H198" s="45"/>
      <c r="I198" s="45"/>
      <c r="J198" s="45"/>
      <c r="K198" s="29"/>
      <c r="L198" s="29">
        <v>16000000</v>
      </c>
      <c r="M198" s="29"/>
      <c r="N198" s="29"/>
      <c r="O198" s="176"/>
      <c r="P198" s="193"/>
      <c r="Q198" s="179"/>
      <c r="R198" s="179"/>
      <c r="S198" s="234"/>
      <c r="T198" s="179"/>
      <c r="U198" s="145"/>
      <c r="V198" s="145"/>
      <c r="W198" s="145"/>
      <c r="X198" s="44"/>
      <c r="Y198" s="44"/>
      <c r="Z198" s="44"/>
      <c r="AA198" s="31"/>
      <c r="AB198" s="145"/>
      <c r="AC198" s="81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</row>
    <row r="199" spans="1:253" s="32" customFormat="1" ht="15.75" customHeight="1">
      <c r="A199" s="214" t="s">
        <v>216</v>
      </c>
      <c r="B199" s="36" t="s">
        <v>28</v>
      </c>
      <c r="C199" s="29">
        <f>C200+C201</f>
        <v>385000000</v>
      </c>
      <c r="D199" s="29">
        <f aca="true" t="shared" si="80" ref="D199:N199">D200+D201</f>
        <v>0</v>
      </c>
      <c r="E199" s="29">
        <f t="shared" si="80"/>
        <v>0</v>
      </c>
      <c r="F199" s="29">
        <f t="shared" si="80"/>
        <v>0</v>
      </c>
      <c r="G199" s="29">
        <f t="shared" si="80"/>
        <v>0</v>
      </c>
      <c r="H199" s="29">
        <f t="shared" si="80"/>
        <v>0</v>
      </c>
      <c r="I199" s="29">
        <f t="shared" si="80"/>
        <v>0</v>
      </c>
      <c r="J199" s="29">
        <f t="shared" si="80"/>
        <v>0</v>
      </c>
      <c r="K199" s="29">
        <f t="shared" si="80"/>
        <v>0</v>
      </c>
      <c r="L199" s="29">
        <f t="shared" si="80"/>
        <v>0</v>
      </c>
      <c r="M199" s="29">
        <f t="shared" si="80"/>
        <v>385000000</v>
      </c>
      <c r="N199" s="29">
        <f t="shared" si="80"/>
        <v>0</v>
      </c>
      <c r="O199" s="174" t="s">
        <v>21</v>
      </c>
      <c r="P199" s="192" t="s">
        <v>34</v>
      </c>
      <c r="Q199" s="177"/>
      <c r="R199" s="177"/>
      <c r="S199" s="232"/>
      <c r="T199" s="177"/>
      <c r="U199" s="143"/>
      <c r="V199" s="177">
        <v>1.145</v>
      </c>
      <c r="W199" s="177"/>
      <c r="X199" s="44"/>
      <c r="Y199" s="44"/>
      <c r="Z199" s="44"/>
      <c r="AA199" s="31"/>
      <c r="AB199" s="177">
        <v>1.145</v>
      </c>
      <c r="AC199" s="81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</row>
    <row r="200" spans="1:253" s="32" customFormat="1" ht="47.25">
      <c r="A200" s="214"/>
      <c r="B200" s="38" t="s">
        <v>35</v>
      </c>
      <c r="C200" s="29">
        <f>D200+E200+F200+K200+L200+M200+N200</f>
        <v>346500000</v>
      </c>
      <c r="D200" s="29"/>
      <c r="E200" s="29"/>
      <c r="F200" s="29"/>
      <c r="G200" s="45"/>
      <c r="H200" s="45"/>
      <c r="I200" s="45"/>
      <c r="J200" s="45"/>
      <c r="K200" s="29"/>
      <c r="L200" s="29"/>
      <c r="M200" s="29">
        <v>346500000</v>
      </c>
      <c r="N200" s="29"/>
      <c r="O200" s="175"/>
      <c r="P200" s="197"/>
      <c r="Q200" s="178"/>
      <c r="R200" s="178"/>
      <c r="S200" s="233"/>
      <c r="T200" s="178"/>
      <c r="U200" s="144"/>
      <c r="V200" s="178"/>
      <c r="W200" s="178"/>
      <c r="X200" s="44"/>
      <c r="Y200" s="44"/>
      <c r="Z200" s="44"/>
      <c r="AA200" s="31"/>
      <c r="AB200" s="178"/>
      <c r="AC200" s="81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</row>
    <row r="201" spans="1:253" s="32" customFormat="1" ht="31.5">
      <c r="A201" s="214"/>
      <c r="B201" s="38" t="s">
        <v>29</v>
      </c>
      <c r="C201" s="29">
        <f>D201+E201+F201+K201+L201+M201+N201</f>
        <v>38500000</v>
      </c>
      <c r="D201" s="29"/>
      <c r="E201" s="29"/>
      <c r="F201" s="29"/>
      <c r="G201" s="45"/>
      <c r="H201" s="45"/>
      <c r="I201" s="45"/>
      <c r="J201" s="45"/>
      <c r="K201" s="29"/>
      <c r="L201" s="29"/>
      <c r="M201" s="29">
        <v>38500000</v>
      </c>
      <c r="N201" s="29"/>
      <c r="O201" s="176"/>
      <c r="P201" s="193"/>
      <c r="Q201" s="179"/>
      <c r="R201" s="179"/>
      <c r="S201" s="234"/>
      <c r="T201" s="179"/>
      <c r="U201" s="145"/>
      <c r="V201" s="179"/>
      <c r="W201" s="179"/>
      <c r="X201" s="44"/>
      <c r="Y201" s="44"/>
      <c r="Z201" s="44"/>
      <c r="AA201" s="31"/>
      <c r="AB201" s="179"/>
      <c r="AC201" s="81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</row>
    <row r="202" spans="1:253" s="32" customFormat="1" ht="15.75" customHeight="1">
      <c r="A202" s="214" t="s">
        <v>217</v>
      </c>
      <c r="B202" s="36" t="s">
        <v>28</v>
      </c>
      <c r="C202" s="29">
        <f>C203+C204</f>
        <v>74000000</v>
      </c>
      <c r="D202" s="29">
        <f aca="true" t="shared" si="81" ref="D202:N202">D203+D204</f>
        <v>0</v>
      </c>
      <c r="E202" s="29">
        <f t="shared" si="81"/>
        <v>0</v>
      </c>
      <c r="F202" s="29">
        <f t="shared" si="81"/>
        <v>0</v>
      </c>
      <c r="G202" s="29">
        <f t="shared" si="81"/>
        <v>0</v>
      </c>
      <c r="H202" s="29">
        <f t="shared" si="81"/>
        <v>0</v>
      </c>
      <c r="I202" s="29">
        <f t="shared" si="81"/>
        <v>0</v>
      </c>
      <c r="J202" s="29">
        <f t="shared" si="81"/>
        <v>0</v>
      </c>
      <c r="K202" s="29">
        <f t="shared" si="81"/>
        <v>0</v>
      </c>
      <c r="L202" s="29">
        <f t="shared" si="81"/>
        <v>0</v>
      </c>
      <c r="M202" s="29">
        <f t="shared" si="81"/>
        <v>74000000</v>
      </c>
      <c r="N202" s="29">
        <f t="shared" si="81"/>
        <v>0</v>
      </c>
      <c r="O202" s="174" t="s">
        <v>21</v>
      </c>
      <c r="P202" s="192" t="s">
        <v>34</v>
      </c>
      <c r="Q202" s="177"/>
      <c r="R202" s="177"/>
      <c r="S202" s="232"/>
      <c r="T202" s="177"/>
      <c r="U202" s="143"/>
      <c r="V202" s="232">
        <v>0.3</v>
      </c>
      <c r="W202" s="232"/>
      <c r="X202" s="44"/>
      <c r="Y202" s="44"/>
      <c r="Z202" s="44"/>
      <c r="AA202" s="48"/>
      <c r="AB202" s="232">
        <v>0.3</v>
      </c>
      <c r="AC202" s="81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</row>
    <row r="203" spans="1:253" s="32" customFormat="1" ht="47.25">
      <c r="A203" s="214"/>
      <c r="B203" s="38" t="s">
        <v>35</v>
      </c>
      <c r="C203" s="29">
        <f>D203+E203+F203+K203+L203+M203+N203</f>
        <v>66600000</v>
      </c>
      <c r="D203" s="29"/>
      <c r="E203" s="29"/>
      <c r="F203" s="29"/>
      <c r="G203" s="45"/>
      <c r="H203" s="45"/>
      <c r="I203" s="45"/>
      <c r="J203" s="45"/>
      <c r="K203" s="29"/>
      <c r="L203" s="29"/>
      <c r="M203" s="29">
        <v>66600000</v>
      </c>
      <c r="N203" s="29"/>
      <c r="O203" s="175"/>
      <c r="P203" s="197"/>
      <c r="Q203" s="178"/>
      <c r="R203" s="178"/>
      <c r="S203" s="233"/>
      <c r="T203" s="178"/>
      <c r="U203" s="144"/>
      <c r="V203" s="233"/>
      <c r="W203" s="233"/>
      <c r="X203" s="44"/>
      <c r="Y203" s="44"/>
      <c r="Z203" s="44"/>
      <c r="AA203" s="48"/>
      <c r="AB203" s="233"/>
      <c r="AC203" s="81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</row>
    <row r="204" spans="1:253" s="32" customFormat="1" ht="31.5">
      <c r="A204" s="214"/>
      <c r="B204" s="38" t="s">
        <v>29</v>
      </c>
      <c r="C204" s="29">
        <f>D204+E204+F204+K204+L204+M204+N204</f>
        <v>7400000</v>
      </c>
      <c r="D204" s="29"/>
      <c r="E204" s="29"/>
      <c r="F204" s="29"/>
      <c r="G204" s="45"/>
      <c r="H204" s="45"/>
      <c r="I204" s="45"/>
      <c r="J204" s="45"/>
      <c r="K204" s="29"/>
      <c r="L204" s="29"/>
      <c r="M204" s="29">
        <v>7400000</v>
      </c>
      <c r="N204" s="29"/>
      <c r="O204" s="176"/>
      <c r="P204" s="193"/>
      <c r="Q204" s="179"/>
      <c r="R204" s="179"/>
      <c r="S204" s="234"/>
      <c r="T204" s="179"/>
      <c r="U204" s="145"/>
      <c r="V204" s="234"/>
      <c r="W204" s="234"/>
      <c r="X204" s="44"/>
      <c r="Y204" s="44"/>
      <c r="Z204" s="44"/>
      <c r="AA204" s="48"/>
      <c r="AB204" s="234"/>
      <c r="AC204" s="81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</row>
    <row r="205" spans="1:253" s="32" customFormat="1" ht="15.75" customHeight="1">
      <c r="A205" s="214" t="s">
        <v>218</v>
      </c>
      <c r="B205" s="36" t="s">
        <v>28</v>
      </c>
      <c r="C205" s="29">
        <f>C206+C207</f>
        <v>235000000</v>
      </c>
      <c r="D205" s="29">
        <f aca="true" t="shared" si="82" ref="D205:N205">D206+D207</f>
        <v>0</v>
      </c>
      <c r="E205" s="29">
        <f t="shared" si="82"/>
        <v>0</v>
      </c>
      <c r="F205" s="29">
        <f t="shared" si="82"/>
        <v>0</v>
      </c>
      <c r="G205" s="29">
        <f t="shared" si="82"/>
        <v>0</v>
      </c>
      <c r="H205" s="29">
        <f t="shared" si="82"/>
        <v>0</v>
      </c>
      <c r="I205" s="29">
        <f t="shared" si="82"/>
        <v>0</v>
      </c>
      <c r="J205" s="29">
        <f t="shared" si="82"/>
        <v>0</v>
      </c>
      <c r="K205" s="29">
        <f t="shared" si="82"/>
        <v>0</v>
      </c>
      <c r="L205" s="29">
        <f t="shared" si="82"/>
        <v>0</v>
      </c>
      <c r="M205" s="29">
        <f t="shared" si="82"/>
        <v>235000000</v>
      </c>
      <c r="N205" s="29">
        <f t="shared" si="82"/>
        <v>0</v>
      </c>
      <c r="O205" s="174" t="s">
        <v>21</v>
      </c>
      <c r="P205" s="192" t="s">
        <v>34</v>
      </c>
      <c r="Q205" s="177"/>
      <c r="R205" s="177"/>
      <c r="S205" s="232"/>
      <c r="T205" s="177"/>
      <c r="U205" s="143"/>
      <c r="V205" s="143">
        <v>0.94</v>
      </c>
      <c r="W205" s="143"/>
      <c r="X205" s="46"/>
      <c r="Y205" s="46"/>
      <c r="Z205" s="46"/>
      <c r="AA205" s="47"/>
      <c r="AB205" s="143">
        <v>0.94</v>
      </c>
      <c r="AC205" s="81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</row>
    <row r="206" spans="1:253" s="32" customFormat="1" ht="47.25">
      <c r="A206" s="214"/>
      <c r="B206" s="38" t="s">
        <v>35</v>
      </c>
      <c r="C206" s="29">
        <f>D206+E206+F206+K206+L206+M206+N206</f>
        <v>211500000</v>
      </c>
      <c r="D206" s="29"/>
      <c r="E206" s="29"/>
      <c r="F206" s="29"/>
      <c r="G206" s="45"/>
      <c r="H206" s="45"/>
      <c r="I206" s="45"/>
      <c r="J206" s="45"/>
      <c r="K206" s="29"/>
      <c r="L206" s="29"/>
      <c r="M206" s="29">
        <v>211500000</v>
      </c>
      <c r="N206" s="29"/>
      <c r="O206" s="175"/>
      <c r="P206" s="197"/>
      <c r="Q206" s="178"/>
      <c r="R206" s="178"/>
      <c r="S206" s="233"/>
      <c r="T206" s="178"/>
      <c r="U206" s="144"/>
      <c r="V206" s="144"/>
      <c r="W206" s="144"/>
      <c r="X206" s="46"/>
      <c r="Y206" s="46"/>
      <c r="Z206" s="46"/>
      <c r="AA206" s="47"/>
      <c r="AB206" s="144"/>
      <c r="AC206" s="81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</row>
    <row r="207" spans="1:253" s="32" customFormat="1" ht="31.5">
      <c r="A207" s="214"/>
      <c r="B207" s="38" t="s">
        <v>29</v>
      </c>
      <c r="C207" s="29">
        <f>D207+E207+F207+K207+L207+M207+N207</f>
        <v>23500000</v>
      </c>
      <c r="D207" s="29"/>
      <c r="E207" s="29"/>
      <c r="F207" s="29"/>
      <c r="G207" s="45"/>
      <c r="H207" s="45"/>
      <c r="I207" s="45"/>
      <c r="J207" s="45"/>
      <c r="K207" s="29"/>
      <c r="L207" s="29"/>
      <c r="M207" s="29">
        <v>23500000</v>
      </c>
      <c r="N207" s="29"/>
      <c r="O207" s="176"/>
      <c r="P207" s="193"/>
      <c r="Q207" s="179"/>
      <c r="R207" s="179"/>
      <c r="S207" s="234"/>
      <c r="T207" s="179"/>
      <c r="U207" s="145"/>
      <c r="V207" s="145"/>
      <c r="W207" s="145"/>
      <c r="X207" s="46"/>
      <c r="Y207" s="46"/>
      <c r="Z207" s="46"/>
      <c r="AA207" s="47"/>
      <c r="AB207" s="145"/>
      <c r="AC207" s="81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</row>
    <row r="208" spans="1:253" s="32" customFormat="1" ht="15.75" customHeight="1">
      <c r="A208" s="214" t="s">
        <v>219</v>
      </c>
      <c r="B208" s="36" t="s">
        <v>28</v>
      </c>
      <c r="C208" s="29">
        <f>C209+C210</f>
        <v>318000000</v>
      </c>
      <c r="D208" s="29">
        <f aca="true" t="shared" si="83" ref="D208:N208">D209+D210</f>
        <v>0</v>
      </c>
      <c r="E208" s="29">
        <f t="shared" si="83"/>
        <v>0</v>
      </c>
      <c r="F208" s="29">
        <f t="shared" si="83"/>
        <v>0</v>
      </c>
      <c r="G208" s="29">
        <f t="shared" si="83"/>
        <v>0</v>
      </c>
      <c r="H208" s="29">
        <f t="shared" si="83"/>
        <v>0</v>
      </c>
      <c r="I208" s="29">
        <f t="shared" si="83"/>
        <v>0</v>
      </c>
      <c r="J208" s="29">
        <f t="shared" si="83"/>
        <v>0</v>
      </c>
      <c r="K208" s="29">
        <f t="shared" si="83"/>
        <v>0</v>
      </c>
      <c r="L208" s="29">
        <f t="shared" si="83"/>
        <v>0</v>
      </c>
      <c r="M208" s="29">
        <f t="shared" si="83"/>
        <v>318000000</v>
      </c>
      <c r="N208" s="29">
        <f t="shared" si="83"/>
        <v>0</v>
      </c>
      <c r="O208" s="174" t="s">
        <v>21</v>
      </c>
      <c r="P208" s="192" t="s">
        <v>34</v>
      </c>
      <c r="Q208" s="177"/>
      <c r="R208" s="177"/>
      <c r="S208" s="232"/>
      <c r="T208" s="177"/>
      <c r="U208" s="143"/>
      <c r="V208" s="143">
        <v>0.84</v>
      </c>
      <c r="W208" s="143"/>
      <c r="X208" s="46"/>
      <c r="Y208" s="46"/>
      <c r="Z208" s="46"/>
      <c r="AA208" s="47"/>
      <c r="AB208" s="143">
        <v>0.84</v>
      </c>
      <c r="AC208" s="81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</row>
    <row r="209" spans="1:253" s="32" customFormat="1" ht="47.25">
      <c r="A209" s="214"/>
      <c r="B209" s="38" t="s">
        <v>35</v>
      </c>
      <c r="C209" s="29">
        <f>D209+E209+F209+K209+L209+M209+N209</f>
        <v>286200000</v>
      </c>
      <c r="D209" s="29"/>
      <c r="E209" s="29"/>
      <c r="F209" s="29"/>
      <c r="G209" s="45"/>
      <c r="H209" s="45"/>
      <c r="I209" s="45"/>
      <c r="J209" s="45"/>
      <c r="K209" s="29"/>
      <c r="L209" s="29"/>
      <c r="M209" s="29">
        <v>286200000</v>
      </c>
      <c r="N209" s="29"/>
      <c r="O209" s="175"/>
      <c r="P209" s="197"/>
      <c r="Q209" s="178"/>
      <c r="R209" s="178"/>
      <c r="S209" s="233"/>
      <c r="T209" s="178"/>
      <c r="U209" s="144"/>
      <c r="V209" s="144"/>
      <c r="W209" s="144"/>
      <c r="X209" s="46"/>
      <c r="Y209" s="46"/>
      <c r="Z209" s="46"/>
      <c r="AA209" s="47"/>
      <c r="AB209" s="144"/>
      <c r="AC209" s="81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</row>
    <row r="210" spans="1:253" s="32" customFormat="1" ht="31.5">
      <c r="A210" s="214"/>
      <c r="B210" s="38" t="s">
        <v>29</v>
      </c>
      <c r="C210" s="29">
        <f>D210+E210+F210+K210+L210+M210+N210</f>
        <v>31800000</v>
      </c>
      <c r="D210" s="29"/>
      <c r="E210" s="29"/>
      <c r="F210" s="29"/>
      <c r="G210" s="45"/>
      <c r="H210" s="45"/>
      <c r="I210" s="45"/>
      <c r="J210" s="45"/>
      <c r="K210" s="29"/>
      <c r="L210" s="29"/>
      <c r="M210" s="29">
        <v>31800000</v>
      </c>
      <c r="N210" s="29"/>
      <c r="O210" s="176"/>
      <c r="P210" s="193"/>
      <c r="Q210" s="179"/>
      <c r="R210" s="179"/>
      <c r="S210" s="234"/>
      <c r="T210" s="179"/>
      <c r="U210" s="145"/>
      <c r="V210" s="145"/>
      <c r="W210" s="145"/>
      <c r="X210" s="46"/>
      <c r="Y210" s="46"/>
      <c r="Z210" s="46"/>
      <c r="AA210" s="47"/>
      <c r="AB210" s="145"/>
      <c r="AC210" s="81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</row>
    <row r="211" spans="1:253" s="32" customFormat="1" ht="15.75" customHeight="1">
      <c r="A211" s="214" t="s">
        <v>220</v>
      </c>
      <c r="B211" s="36" t="s">
        <v>28</v>
      </c>
      <c r="C211" s="29">
        <f>C212+C213</f>
        <v>150000000</v>
      </c>
      <c r="D211" s="29">
        <f aca="true" t="shared" si="84" ref="D211:N211">D212+D213</f>
        <v>0</v>
      </c>
      <c r="E211" s="29">
        <f t="shared" si="84"/>
        <v>0</v>
      </c>
      <c r="F211" s="29">
        <f t="shared" si="84"/>
        <v>0</v>
      </c>
      <c r="G211" s="29">
        <f t="shared" si="84"/>
        <v>0</v>
      </c>
      <c r="H211" s="29">
        <f t="shared" si="84"/>
        <v>0</v>
      </c>
      <c r="I211" s="29">
        <f t="shared" si="84"/>
        <v>0</v>
      </c>
      <c r="J211" s="29">
        <f t="shared" si="84"/>
        <v>0</v>
      </c>
      <c r="K211" s="29">
        <f t="shared" si="84"/>
        <v>0</v>
      </c>
      <c r="L211" s="29">
        <f t="shared" si="84"/>
        <v>0</v>
      </c>
      <c r="M211" s="29">
        <f t="shared" si="84"/>
        <v>150000000</v>
      </c>
      <c r="N211" s="29">
        <f t="shared" si="84"/>
        <v>0</v>
      </c>
      <c r="O211" s="174" t="s">
        <v>21</v>
      </c>
      <c r="P211" s="192" t="s">
        <v>34</v>
      </c>
      <c r="Q211" s="177"/>
      <c r="R211" s="177"/>
      <c r="S211" s="232"/>
      <c r="T211" s="177"/>
      <c r="U211" s="143"/>
      <c r="V211" s="232">
        <v>0.6</v>
      </c>
      <c r="W211" s="232"/>
      <c r="X211" s="44"/>
      <c r="Y211" s="44"/>
      <c r="Z211" s="44"/>
      <c r="AA211" s="48"/>
      <c r="AB211" s="232">
        <v>0.6</v>
      </c>
      <c r="AC211" s="81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</row>
    <row r="212" spans="1:253" s="32" customFormat="1" ht="47.25">
      <c r="A212" s="214"/>
      <c r="B212" s="38" t="s">
        <v>35</v>
      </c>
      <c r="C212" s="29">
        <f>D212+E212+F212+K212+L212+M212+N212</f>
        <v>135000000</v>
      </c>
      <c r="D212" s="29"/>
      <c r="E212" s="29"/>
      <c r="F212" s="29"/>
      <c r="G212" s="45"/>
      <c r="H212" s="45"/>
      <c r="I212" s="45"/>
      <c r="J212" s="45"/>
      <c r="K212" s="29"/>
      <c r="L212" s="29"/>
      <c r="M212" s="29">
        <v>135000000</v>
      </c>
      <c r="N212" s="29"/>
      <c r="O212" s="175"/>
      <c r="P212" s="197"/>
      <c r="Q212" s="178"/>
      <c r="R212" s="178"/>
      <c r="S212" s="233"/>
      <c r="T212" s="178"/>
      <c r="U212" s="144"/>
      <c r="V212" s="233"/>
      <c r="W212" s="233"/>
      <c r="X212" s="44"/>
      <c r="Y212" s="44"/>
      <c r="Z212" s="44"/>
      <c r="AA212" s="48"/>
      <c r="AB212" s="233"/>
      <c r="AC212" s="81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</row>
    <row r="213" spans="1:253" s="32" customFormat="1" ht="31.5">
      <c r="A213" s="214"/>
      <c r="B213" s="38" t="s">
        <v>29</v>
      </c>
      <c r="C213" s="29">
        <f>D213+E213+F213+K213+L213+M213+N213</f>
        <v>15000000</v>
      </c>
      <c r="D213" s="29"/>
      <c r="E213" s="29"/>
      <c r="F213" s="29"/>
      <c r="G213" s="45"/>
      <c r="H213" s="45"/>
      <c r="I213" s="45"/>
      <c r="J213" s="45"/>
      <c r="K213" s="29"/>
      <c r="L213" s="29"/>
      <c r="M213" s="29">
        <v>15000000</v>
      </c>
      <c r="N213" s="29"/>
      <c r="O213" s="176"/>
      <c r="P213" s="193"/>
      <c r="Q213" s="179"/>
      <c r="R213" s="179"/>
      <c r="S213" s="234"/>
      <c r="T213" s="179"/>
      <c r="U213" s="145"/>
      <c r="V213" s="234"/>
      <c r="W213" s="234"/>
      <c r="X213" s="44"/>
      <c r="Y213" s="44"/>
      <c r="Z213" s="44"/>
      <c r="AA213" s="48"/>
      <c r="AB213" s="234"/>
      <c r="AC213" s="81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</row>
    <row r="214" spans="1:253" s="32" customFormat="1" ht="15.75" customHeight="1">
      <c r="A214" s="214" t="s">
        <v>221</v>
      </c>
      <c r="B214" s="36" t="s">
        <v>28</v>
      </c>
      <c r="C214" s="29">
        <f>C215+C216</f>
        <v>230000000</v>
      </c>
      <c r="D214" s="29">
        <f aca="true" t="shared" si="85" ref="D214:N214">D215+D216</f>
        <v>0</v>
      </c>
      <c r="E214" s="29">
        <f t="shared" si="85"/>
        <v>0</v>
      </c>
      <c r="F214" s="29">
        <f t="shared" si="85"/>
        <v>0</v>
      </c>
      <c r="G214" s="29">
        <f t="shared" si="85"/>
        <v>0</v>
      </c>
      <c r="H214" s="29">
        <f t="shared" si="85"/>
        <v>0</v>
      </c>
      <c r="I214" s="29">
        <f t="shared" si="85"/>
        <v>0</v>
      </c>
      <c r="J214" s="29">
        <f t="shared" si="85"/>
        <v>0</v>
      </c>
      <c r="K214" s="29">
        <f t="shared" si="85"/>
        <v>0</v>
      </c>
      <c r="L214" s="29">
        <f t="shared" si="85"/>
        <v>0</v>
      </c>
      <c r="M214" s="29">
        <f t="shared" si="85"/>
        <v>0</v>
      </c>
      <c r="N214" s="29">
        <f t="shared" si="85"/>
        <v>230000000</v>
      </c>
      <c r="O214" s="174" t="s">
        <v>21</v>
      </c>
      <c r="P214" s="192" t="s">
        <v>34</v>
      </c>
      <c r="Q214" s="177"/>
      <c r="R214" s="177"/>
      <c r="S214" s="232"/>
      <c r="T214" s="177"/>
      <c r="U214" s="143"/>
      <c r="V214" s="143"/>
      <c r="W214" s="177">
        <v>0.775</v>
      </c>
      <c r="X214" s="30"/>
      <c r="Y214" s="30"/>
      <c r="Z214" s="30"/>
      <c r="AA214" s="49"/>
      <c r="AB214" s="177">
        <v>0.775</v>
      </c>
      <c r="AC214" s="81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</row>
    <row r="215" spans="1:253" s="32" customFormat="1" ht="47.25">
      <c r="A215" s="214"/>
      <c r="B215" s="38" t="s">
        <v>35</v>
      </c>
      <c r="C215" s="29">
        <f>D215+E215+F215+K215+L215+M215+N215</f>
        <v>207000000</v>
      </c>
      <c r="D215" s="29"/>
      <c r="E215" s="29"/>
      <c r="F215" s="29"/>
      <c r="G215" s="45"/>
      <c r="H215" s="45"/>
      <c r="I215" s="45"/>
      <c r="J215" s="45"/>
      <c r="K215" s="29"/>
      <c r="L215" s="29"/>
      <c r="M215" s="29"/>
      <c r="N215" s="29">
        <v>207000000</v>
      </c>
      <c r="O215" s="175"/>
      <c r="P215" s="197"/>
      <c r="Q215" s="178"/>
      <c r="R215" s="178"/>
      <c r="S215" s="233"/>
      <c r="T215" s="178"/>
      <c r="U215" s="144"/>
      <c r="V215" s="144"/>
      <c r="W215" s="178"/>
      <c r="X215" s="30"/>
      <c r="Y215" s="30"/>
      <c r="Z215" s="30"/>
      <c r="AA215" s="49"/>
      <c r="AB215" s="178"/>
      <c r="AC215" s="81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</row>
    <row r="216" spans="1:253" s="32" customFormat="1" ht="31.5">
      <c r="A216" s="214"/>
      <c r="B216" s="38" t="s">
        <v>29</v>
      </c>
      <c r="C216" s="29">
        <f>D216+E216+F216+K216+L216+M216+N216</f>
        <v>23000000</v>
      </c>
      <c r="D216" s="29"/>
      <c r="E216" s="29"/>
      <c r="F216" s="29"/>
      <c r="G216" s="45"/>
      <c r="H216" s="45"/>
      <c r="I216" s="45"/>
      <c r="J216" s="45"/>
      <c r="K216" s="29"/>
      <c r="L216" s="29"/>
      <c r="M216" s="29"/>
      <c r="N216" s="29">
        <v>23000000</v>
      </c>
      <c r="O216" s="176"/>
      <c r="P216" s="193"/>
      <c r="Q216" s="179"/>
      <c r="R216" s="179"/>
      <c r="S216" s="234"/>
      <c r="T216" s="179"/>
      <c r="U216" s="145"/>
      <c r="V216" s="145"/>
      <c r="W216" s="179"/>
      <c r="X216" s="30"/>
      <c r="Y216" s="30"/>
      <c r="Z216" s="30"/>
      <c r="AA216" s="49"/>
      <c r="AB216" s="179"/>
      <c r="AC216" s="81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</row>
    <row r="217" spans="1:253" s="32" customFormat="1" ht="15.75">
      <c r="A217" s="214" t="s">
        <v>222</v>
      </c>
      <c r="B217" s="36" t="s">
        <v>28</v>
      </c>
      <c r="C217" s="29">
        <f>C218+C219</f>
        <v>130000000</v>
      </c>
      <c r="D217" s="29">
        <f aca="true" t="shared" si="86" ref="D217:N217">D218+D219</f>
        <v>0</v>
      </c>
      <c r="E217" s="29">
        <f t="shared" si="86"/>
        <v>0</v>
      </c>
      <c r="F217" s="29">
        <f t="shared" si="86"/>
        <v>0</v>
      </c>
      <c r="G217" s="29">
        <f t="shared" si="86"/>
        <v>0</v>
      </c>
      <c r="H217" s="29">
        <f t="shared" si="86"/>
        <v>0</v>
      </c>
      <c r="I217" s="29">
        <f t="shared" si="86"/>
        <v>0</v>
      </c>
      <c r="J217" s="29">
        <f t="shared" si="86"/>
        <v>0</v>
      </c>
      <c r="K217" s="29">
        <f t="shared" si="86"/>
        <v>0</v>
      </c>
      <c r="L217" s="29">
        <f t="shared" si="86"/>
        <v>0</v>
      </c>
      <c r="M217" s="29">
        <f t="shared" si="86"/>
        <v>0</v>
      </c>
      <c r="N217" s="29">
        <f t="shared" si="86"/>
        <v>130000000</v>
      </c>
      <c r="O217" s="174" t="s">
        <v>21</v>
      </c>
      <c r="P217" s="192" t="s">
        <v>34</v>
      </c>
      <c r="Q217" s="177"/>
      <c r="R217" s="177"/>
      <c r="S217" s="232"/>
      <c r="T217" s="177"/>
      <c r="U217" s="143"/>
      <c r="V217" s="143"/>
      <c r="W217" s="232">
        <v>0.3</v>
      </c>
      <c r="X217" s="44"/>
      <c r="Y217" s="44"/>
      <c r="Z217" s="44"/>
      <c r="AA217" s="48"/>
      <c r="AB217" s="232">
        <v>0.3</v>
      </c>
      <c r="AC217" s="81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</row>
    <row r="218" spans="1:253" s="32" customFormat="1" ht="47.25">
      <c r="A218" s="214"/>
      <c r="B218" s="38" t="s">
        <v>35</v>
      </c>
      <c r="C218" s="29">
        <f>D218+E218+F218+K218+L218+M218+N218</f>
        <v>117000000</v>
      </c>
      <c r="D218" s="29"/>
      <c r="E218" s="29"/>
      <c r="F218" s="29"/>
      <c r="G218" s="45"/>
      <c r="H218" s="45"/>
      <c r="I218" s="45"/>
      <c r="J218" s="45"/>
      <c r="K218" s="29"/>
      <c r="L218" s="29"/>
      <c r="M218" s="29"/>
      <c r="N218" s="29">
        <v>117000000</v>
      </c>
      <c r="O218" s="175"/>
      <c r="P218" s="197"/>
      <c r="Q218" s="178"/>
      <c r="R218" s="178"/>
      <c r="S218" s="233"/>
      <c r="T218" s="178"/>
      <c r="U218" s="144"/>
      <c r="V218" s="144"/>
      <c r="W218" s="233"/>
      <c r="X218" s="44"/>
      <c r="Y218" s="44"/>
      <c r="Z218" s="44"/>
      <c r="AA218" s="48"/>
      <c r="AB218" s="233"/>
      <c r="AC218" s="81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</row>
    <row r="219" spans="1:253" s="32" customFormat="1" ht="31.5">
      <c r="A219" s="214"/>
      <c r="B219" s="38" t="s">
        <v>29</v>
      </c>
      <c r="C219" s="29">
        <f>D219+E219+F219+K219+L219+M219+N219</f>
        <v>13000000</v>
      </c>
      <c r="D219" s="29"/>
      <c r="E219" s="29"/>
      <c r="F219" s="29"/>
      <c r="G219" s="45"/>
      <c r="H219" s="45"/>
      <c r="I219" s="45"/>
      <c r="J219" s="45"/>
      <c r="K219" s="29"/>
      <c r="L219" s="29"/>
      <c r="M219" s="29"/>
      <c r="N219" s="29">
        <v>13000000</v>
      </c>
      <c r="O219" s="176"/>
      <c r="P219" s="193"/>
      <c r="Q219" s="179"/>
      <c r="R219" s="179"/>
      <c r="S219" s="234"/>
      <c r="T219" s="179"/>
      <c r="U219" s="145"/>
      <c r="V219" s="145"/>
      <c r="W219" s="234"/>
      <c r="X219" s="44"/>
      <c r="Y219" s="44"/>
      <c r="Z219" s="44"/>
      <c r="AA219" s="48"/>
      <c r="AB219" s="234"/>
      <c r="AC219" s="81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</row>
    <row r="220" spans="1:253" s="32" customFormat="1" ht="15.75">
      <c r="A220" s="214" t="s">
        <v>223</v>
      </c>
      <c r="B220" s="36" t="s">
        <v>28</v>
      </c>
      <c r="C220" s="29">
        <f>C221+C222</f>
        <v>1500000000</v>
      </c>
      <c r="D220" s="29">
        <f aca="true" t="shared" si="87" ref="D220:N220">D221+D222</f>
        <v>0</v>
      </c>
      <c r="E220" s="29">
        <f t="shared" si="87"/>
        <v>0</v>
      </c>
      <c r="F220" s="29">
        <f t="shared" si="87"/>
        <v>0</v>
      </c>
      <c r="G220" s="29">
        <f t="shared" si="87"/>
        <v>0</v>
      </c>
      <c r="H220" s="29">
        <f t="shared" si="87"/>
        <v>0</v>
      </c>
      <c r="I220" s="29">
        <f t="shared" si="87"/>
        <v>0</v>
      </c>
      <c r="J220" s="29">
        <f t="shared" si="87"/>
        <v>0</v>
      </c>
      <c r="K220" s="29">
        <f t="shared" si="87"/>
        <v>0</v>
      </c>
      <c r="L220" s="29">
        <f t="shared" si="87"/>
        <v>0</v>
      </c>
      <c r="M220" s="29">
        <f t="shared" si="87"/>
        <v>0</v>
      </c>
      <c r="N220" s="29">
        <f t="shared" si="87"/>
        <v>1500000000</v>
      </c>
      <c r="O220" s="174" t="s">
        <v>21</v>
      </c>
      <c r="P220" s="192" t="s">
        <v>34</v>
      </c>
      <c r="Q220" s="177"/>
      <c r="R220" s="177"/>
      <c r="S220" s="232"/>
      <c r="T220" s="177"/>
      <c r="U220" s="143"/>
      <c r="V220" s="143"/>
      <c r="W220" s="232">
        <v>1.1</v>
      </c>
      <c r="X220" s="44"/>
      <c r="Y220" s="44"/>
      <c r="Z220" s="44"/>
      <c r="AA220" s="48"/>
      <c r="AB220" s="232">
        <v>1.1</v>
      </c>
      <c r="AC220" s="81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  <c r="HY220" s="33"/>
      <c r="HZ220" s="33"/>
      <c r="IA220" s="33"/>
      <c r="IB220" s="33"/>
      <c r="IC220" s="33"/>
      <c r="ID220" s="33"/>
      <c r="IE220" s="33"/>
      <c r="IF220" s="33"/>
      <c r="IG220" s="33"/>
      <c r="IH220" s="33"/>
      <c r="II220" s="33"/>
      <c r="IJ220" s="33"/>
      <c r="IK220" s="33"/>
      <c r="IL220" s="33"/>
      <c r="IM220" s="33"/>
      <c r="IN220" s="33"/>
      <c r="IO220" s="33"/>
      <c r="IP220" s="33"/>
      <c r="IQ220" s="33"/>
      <c r="IR220" s="33"/>
      <c r="IS220" s="33"/>
    </row>
    <row r="221" spans="1:253" s="32" customFormat="1" ht="47.25">
      <c r="A221" s="214"/>
      <c r="B221" s="38" t="s">
        <v>35</v>
      </c>
      <c r="C221" s="29">
        <f>D221+E221+F221+K221+L221+M221+N221</f>
        <v>1350000000</v>
      </c>
      <c r="D221" s="29"/>
      <c r="E221" s="29"/>
      <c r="F221" s="29"/>
      <c r="G221" s="45"/>
      <c r="H221" s="45"/>
      <c r="I221" s="45"/>
      <c r="J221" s="45"/>
      <c r="K221" s="29"/>
      <c r="L221" s="29"/>
      <c r="M221" s="29"/>
      <c r="N221" s="29">
        <v>1350000000</v>
      </c>
      <c r="O221" s="175"/>
      <c r="P221" s="197"/>
      <c r="Q221" s="178"/>
      <c r="R221" s="178"/>
      <c r="S221" s="233"/>
      <c r="T221" s="178"/>
      <c r="U221" s="144"/>
      <c r="V221" s="144"/>
      <c r="W221" s="233"/>
      <c r="X221" s="44"/>
      <c r="Y221" s="44"/>
      <c r="Z221" s="44"/>
      <c r="AA221" s="48"/>
      <c r="AB221" s="233"/>
      <c r="AC221" s="81"/>
      <c r="GS221" s="33"/>
      <c r="GT221" s="33"/>
      <c r="GU221" s="33"/>
      <c r="GV221" s="33"/>
      <c r="GW221" s="33"/>
      <c r="GX221" s="33"/>
      <c r="GY221" s="33"/>
      <c r="GZ221" s="33"/>
      <c r="HA221" s="33"/>
      <c r="HB221" s="33"/>
      <c r="HC221" s="33"/>
      <c r="HD221" s="33"/>
      <c r="HE221" s="33"/>
      <c r="HF221" s="33"/>
      <c r="HG221" s="33"/>
      <c r="HH221" s="33"/>
      <c r="HI221" s="33"/>
      <c r="HJ221" s="33"/>
      <c r="HK221" s="33"/>
      <c r="HL221" s="33"/>
      <c r="HM221" s="33"/>
      <c r="HN221" s="33"/>
      <c r="HO221" s="33"/>
      <c r="HP221" s="33"/>
      <c r="HQ221" s="33"/>
      <c r="HR221" s="33"/>
      <c r="HS221" s="33"/>
      <c r="HT221" s="33"/>
      <c r="HU221" s="33"/>
      <c r="HV221" s="33"/>
      <c r="HW221" s="33"/>
      <c r="HX221" s="33"/>
      <c r="HY221" s="33"/>
      <c r="HZ221" s="33"/>
      <c r="IA221" s="33"/>
      <c r="IB221" s="33"/>
      <c r="IC221" s="33"/>
      <c r="ID221" s="33"/>
      <c r="IE221" s="33"/>
      <c r="IF221" s="33"/>
      <c r="IG221" s="33"/>
      <c r="IH221" s="33"/>
      <c r="II221" s="33"/>
      <c r="IJ221" s="33"/>
      <c r="IK221" s="33"/>
      <c r="IL221" s="33"/>
      <c r="IM221" s="33"/>
      <c r="IN221" s="33"/>
      <c r="IO221" s="33"/>
      <c r="IP221" s="33"/>
      <c r="IQ221" s="33"/>
      <c r="IR221" s="33"/>
      <c r="IS221" s="33"/>
    </row>
    <row r="222" spans="1:253" s="32" customFormat="1" ht="31.5">
      <c r="A222" s="214"/>
      <c r="B222" s="38" t="s">
        <v>29</v>
      </c>
      <c r="C222" s="29">
        <f>D222+E222+F222+K222+L222+M222+N222</f>
        <v>150000000</v>
      </c>
      <c r="D222" s="29"/>
      <c r="E222" s="29"/>
      <c r="F222" s="29"/>
      <c r="G222" s="45"/>
      <c r="H222" s="45"/>
      <c r="I222" s="45"/>
      <c r="J222" s="45"/>
      <c r="K222" s="29"/>
      <c r="L222" s="29"/>
      <c r="M222" s="29"/>
      <c r="N222" s="29">
        <v>150000000</v>
      </c>
      <c r="O222" s="176"/>
      <c r="P222" s="193"/>
      <c r="Q222" s="179"/>
      <c r="R222" s="179"/>
      <c r="S222" s="234"/>
      <c r="T222" s="179"/>
      <c r="U222" s="145"/>
      <c r="V222" s="145"/>
      <c r="W222" s="234"/>
      <c r="X222" s="44"/>
      <c r="Y222" s="44"/>
      <c r="Z222" s="44"/>
      <c r="AA222" s="48"/>
      <c r="AB222" s="234"/>
      <c r="AC222" s="81"/>
      <c r="GS222" s="33"/>
      <c r="GT222" s="33"/>
      <c r="GU222" s="33"/>
      <c r="GV222" s="33"/>
      <c r="GW222" s="33"/>
      <c r="GX222" s="33"/>
      <c r="GY222" s="33"/>
      <c r="GZ222" s="33"/>
      <c r="HA222" s="33"/>
      <c r="HB222" s="33"/>
      <c r="HC222" s="33"/>
      <c r="HD222" s="33"/>
      <c r="HE222" s="33"/>
      <c r="HF222" s="33"/>
      <c r="HG222" s="33"/>
      <c r="HH222" s="33"/>
      <c r="HI222" s="33"/>
      <c r="HJ222" s="33"/>
      <c r="HK222" s="33"/>
      <c r="HL222" s="33"/>
      <c r="HM222" s="33"/>
      <c r="HN222" s="33"/>
      <c r="HO222" s="33"/>
      <c r="HP222" s="33"/>
      <c r="HQ222" s="33"/>
      <c r="HR222" s="33"/>
      <c r="HS222" s="33"/>
      <c r="HT222" s="33"/>
      <c r="HU222" s="33"/>
      <c r="HV222" s="33"/>
      <c r="HW222" s="33"/>
      <c r="HX222" s="33"/>
      <c r="HY222" s="33"/>
      <c r="HZ222" s="33"/>
      <c r="IA222" s="33"/>
      <c r="IB222" s="33"/>
      <c r="IC222" s="33"/>
      <c r="ID222" s="33"/>
      <c r="IE222" s="33"/>
      <c r="IF222" s="33"/>
      <c r="IG222" s="33"/>
      <c r="IH222" s="33"/>
      <c r="II222" s="33"/>
      <c r="IJ222" s="33"/>
      <c r="IK222" s="33"/>
      <c r="IL222" s="33"/>
      <c r="IM222" s="33"/>
      <c r="IN222" s="33"/>
      <c r="IO222" s="33"/>
      <c r="IP222" s="33"/>
      <c r="IQ222" s="33"/>
      <c r="IR222" s="33"/>
      <c r="IS222" s="33"/>
    </row>
    <row r="223" spans="1:253" s="32" customFormat="1" ht="15.75">
      <c r="A223" s="214" t="s">
        <v>224</v>
      </c>
      <c r="B223" s="36" t="s">
        <v>28</v>
      </c>
      <c r="C223" s="29">
        <f>C224+C225</f>
        <v>1500000000</v>
      </c>
      <c r="D223" s="29">
        <f aca="true" t="shared" si="88" ref="D223:N223">D224+D225</f>
        <v>0</v>
      </c>
      <c r="E223" s="29">
        <f t="shared" si="88"/>
        <v>0</v>
      </c>
      <c r="F223" s="29">
        <f t="shared" si="88"/>
        <v>0</v>
      </c>
      <c r="G223" s="29">
        <f t="shared" si="88"/>
        <v>0</v>
      </c>
      <c r="H223" s="29">
        <f t="shared" si="88"/>
        <v>0</v>
      </c>
      <c r="I223" s="29">
        <f t="shared" si="88"/>
        <v>0</v>
      </c>
      <c r="J223" s="29">
        <f t="shared" si="88"/>
        <v>0</v>
      </c>
      <c r="K223" s="29">
        <f t="shared" si="88"/>
        <v>0</v>
      </c>
      <c r="L223" s="29">
        <f t="shared" si="88"/>
        <v>0</v>
      </c>
      <c r="M223" s="29">
        <f t="shared" si="88"/>
        <v>0</v>
      </c>
      <c r="N223" s="29">
        <f t="shared" si="88"/>
        <v>1500000000</v>
      </c>
      <c r="O223" s="174" t="s">
        <v>21</v>
      </c>
      <c r="P223" s="192" t="s">
        <v>34</v>
      </c>
      <c r="Q223" s="177"/>
      <c r="R223" s="177"/>
      <c r="S223" s="232"/>
      <c r="T223" s="177"/>
      <c r="U223" s="143"/>
      <c r="V223" s="143"/>
      <c r="W223" s="232">
        <v>2.1</v>
      </c>
      <c r="X223" s="44"/>
      <c r="Y223" s="44"/>
      <c r="Z223" s="44"/>
      <c r="AA223" s="48"/>
      <c r="AB223" s="232">
        <v>2.1</v>
      </c>
      <c r="AC223" s="81"/>
      <c r="GS223" s="33"/>
      <c r="GT223" s="33"/>
      <c r="GU223" s="33"/>
      <c r="GV223" s="33"/>
      <c r="GW223" s="33"/>
      <c r="GX223" s="33"/>
      <c r="GY223" s="33"/>
      <c r="GZ223" s="33"/>
      <c r="HA223" s="33"/>
      <c r="HB223" s="33"/>
      <c r="HC223" s="33"/>
      <c r="HD223" s="33"/>
      <c r="HE223" s="33"/>
      <c r="HF223" s="33"/>
      <c r="HG223" s="33"/>
      <c r="HH223" s="33"/>
      <c r="HI223" s="33"/>
      <c r="HJ223" s="33"/>
      <c r="HK223" s="33"/>
      <c r="HL223" s="33"/>
      <c r="HM223" s="33"/>
      <c r="HN223" s="33"/>
      <c r="HO223" s="33"/>
      <c r="HP223" s="33"/>
      <c r="HQ223" s="33"/>
      <c r="HR223" s="33"/>
      <c r="HS223" s="33"/>
      <c r="HT223" s="33"/>
      <c r="HU223" s="33"/>
      <c r="HV223" s="33"/>
      <c r="HW223" s="33"/>
      <c r="HX223" s="33"/>
      <c r="HY223" s="33"/>
      <c r="HZ223" s="33"/>
      <c r="IA223" s="33"/>
      <c r="IB223" s="33"/>
      <c r="IC223" s="33"/>
      <c r="ID223" s="33"/>
      <c r="IE223" s="33"/>
      <c r="IF223" s="33"/>
      <c r="IG223" s="33"/>
      <c r="IH223" s="33"/>
      <c r="II223" s="33"/>
      <c r="IJ223" s="33"/>
      <c r="IK223" s="33"/>
      <c r="IL223" s="33"/>
      <c r="IM223" s="33"/>
      <c r="IN223" s="33"/>
      <c r="IO223" s="33"/>
      <c r="IP223" s="33"/>
      <c r="IQ223" s="33"/>
      <c r="IR223" s="33"/>
      <c r="IS223" s="33"/>
    </row>
    <row r="224" spans="1:253" s="32" customFormat="1" ht="47.25">
      <c r="A224" s="214"/>
      <c r="B224" s="38" t="s">
        <v>35</v>
      </c>
      <c r="C224" s="29">
        <f>D224+E224+F224+K224+L224+M224+N224</f>
        <v>1350000000</v>
      </c>
      <c r="D224" s="29"/>
      <c r="E224" s="29"/>
      <c r="F224" s="29"/>
      <c r="G224" s="45"/>
      <c r="H224" s="45"/>
      <c r="I224" s="45"/>
      <c r="J224" s="45"/>
      <c r="K224" s="29"/>
      <c r="L224" s="29"/>
      <c r="M224" s="29"/>
      <c r="N224" s="29">
        <v>1350000000</v>
      </c>
      <c r="O224" s="175"/>
      <c r="P224" s="197"/>
      <c r="Q224" s="178"/>
      <c r="R224" s="178"/>
      <c r="S224" s="233"/>
      <c r="T224" s="178"/>
      <c r="U224" s="144"/>
      <c r="V224" s="144"/>
      <c r="W224" s="233"/>
      <c r="X224" s="44"/>
      <c r="Y224" s="44"/>
      <c r="Z224" s="44"/>
      <c r="AA224" s="48"/>
      <c r="AB224" s="233"/>
      <c r="AC224" s="81"/>
      <c r="GS224" s="33"/>
      <c r="GT224" s="33"/>
      <c r="GU224" s="33"/>
      <c r="GV224" s="33"/>
      <c r="GW224" s="33"/>
      <c r="GX224" s="33"/>
      <c r="GY224" s="33"/>
      <c r="GZ224" s="33"/>
      <c r="HA224" s="33"/>
      <c r="HB224" s="33"/>
      <c r="HC224" s="33"/>
      <c r="HD224" s="33"/>
      <c r="HE224" s="33"/>
      <c r="HF224" s="33"/>
      <c r="HG224" s="33"/>
      <c r="HH224" s="33"/>
      <c r="HI224" s="33"/>
      <c r="HJ224" s="33"/>
      <c r="HK224" s="33"/>
      <c r="HL224" s="33"/>
      <c r="HM224" s="33"/>
      <c r="HN224" s="33"/>
      <c r="HO224" s="33"/>
      <c r="HP224" s="33"/>
      <c r="HQ224" s="33"/>
      <c r="HR224" s="33"/>
      <c r="HS224" s="33"/>
      <c r="HT224" s="33"/>
      <c r="HU224" s="33"/>
      <c r="HV224" s="33"/>
      <c r="HW224" s="33"/>
      <c r="HX224" s="33"/>
      <c r="HY224" s="33"/>
      <c r="HZ224" s="33"/>
      <c r="IA224" s="33"/>
      <c r="IB224" s="33"/>
      <c r="IC224" s="33"/>
      <c r="ID224" s="33"/>
      <c r="IE224" s="33"/>
      <c r="IF224" s="33"/>
      <c r="IG224" s="33"/>
      <c r="IH224" s="33"/>
      <c r="II224" s="33"/>
      <c r="IJ224" s="33"/>
      <c r="IK224" s="33"/>
      <c r="IL224" s="33"/>
      <c r="IM224" s="33"/>
      <c r="IN224" s="33"/>
      <c r="IO224" s="33"/>
      <c r="IP224" s="33"/>
      <c r="IQ224" s="33"/>
      <c r="IR224" s="33"/>
      <c r="IS224" s="33"/>
    </row>
    <row r="225" spans="1:253" s="32" customFormat="1" ht="31.5">
      <c r="A225" s="214"/>
      <c r="B225" s="38" t="s">
        <v>29</v>
      </c>
      <c r="C225" s="29">
        <f>D225+E225+F225+K225+L225+M225+N225</f>
        <v>150000000</v>
      </c>
      <c r="D225" s="29"/>
      <c r="E225" s="29"/>
      <c r="F225" s="29"/>
      <c r="G225" s="45"/>
      <c r="H225" s="45"/>
      <c r="I225" s="45"/>
      <c r="J225" s="45"/>
      <c r="K225" s="29"/>
      <c r="L225" s="29"/>
      <c r="M225" s="29"/>
      <c r="N225" s="29">
        <v>150000000</v>
      </c>
      <c r="O225" s="176"/>
      <c r="P225" s="193"/>
      <c r="Q225" s="179"/>
      <c r="R225" s="179"/>
      <c r="S225" s="234"/>
      <c r="T225" s="179"/>
      <c r="U225" s="145"/>
      <c r="V225" s="145"/>
      <c r="W225" s="234"/>
      <c r="X225" s="44"/>
      <c r="Y225" s="44"/>
      <c r="Z225" s="44"/>
      <c r="AA225" s="48"/>
      <c r="AB225" s="234"/>
      <c r="AC225" s="81"/>
      <c r="GS225" s="33"/>
      <c r="GT225" s="33"/>
      <c r="GU225" s="33"/>
      <c r="GV225" s="33"/>
      <c r="GW225" s="33"/>
      <c r="GX225" s="33"/>
      <c r="GY225" s="33"/>
      <c r="GZ225" s="33"/>
      <c r="HA225" s="33"/>
      <c r="HB225" s="33"/>
      <c r="HC225" s="33"/>
      <c r="HD225" s="33"/>
      <c r="HE225" s="33"/>
      <c r="HF225" s="33"/>
      <c r="HG225" s="33"/>
      <c r="HH225" s="33"/>
      <c r="HI225" s="33"/>
      <c r="HJ225" s="33"/>
      <c r="HK225" s="33"/>
      <c r="HL225" s="33"/>
      <c r="HM225" s="33"/>
      <c r="HN225" s="33"/>
      <c r="HO225" s="33"/>
      <c r="HP225" s="33"/>
      <c r="HQ225" s="33"/>
      <c r="HR225" s="33"/>
      <c r="HS225" s="33"/>
      <c r="HT225" s="33"/>
      <c r="HU225" s="33"/>
      <c r="HV225" s="33"/>
      <c r="HW225" s="33"/>
      <c r="HX225" s="33"/>
      <c r="HY225" s="33"/>
      <c r="HZ225" s="33"/>
      <c r="IA225" s="33"/>
      <c r="IB225" s="33"/>
      <c r="IC225" s="33"/>
      <c r="ID225" s="33"/>
      <c r="IE225" s="33"/>
      <c r="IF225" s="33"/>
      <c r="IG225" s="33"/>
      <c r="IH225" s="33"/>
      <c r="II225" s="33"/>
      <c r="IJ225" s="33"/>
      <c r="IK225" s="33"/>
      <c r="IL225" s="33"/>
      <c r="IM225" s="33"/>
      <c r="IN225" s="33"/>
      <c r="IO225" s="33"/>
      <c r="IP225" s="33"/>
      <c r="IQ225" s="33"/>
      <c r="IR225" s="33"/>
      <c r="IS225" s="33"/>
    </row>
    <row r="226" spans="1:253" s="32" customFormat="1" ht="15.75">
      <c r="A226" s="214" t="s">
        <v>225</v>
      </c>
      <c r="B226" s="36" t="s">
        <v>28</v>
      </c>
      <c r="C226" s="29">
        <f>C227+C228</f>
        <v>1400000000</v>
      </c>
      <c r="D226" s="29">
        <f aca="true" t="shared" si="89" ref="D226:N226">D227+D228</f>
        <v>0</v>
      </c>
      <c r="E226" s="29">
        <f t="shared" si="89"/>
        <v>0</v>
      </c>
      <c r="F226" s="29">
        <f t="shared" si="89"/>
        <v>0</v>
      </c>
      <c r="G226" s="29">
        <f t="shared" si="89"/>
        <v>0</v>
      </c>
      <c r="H226" s="29">
        <f t="shared" si="89"/>
        <v>0</v>
      </c>
      <c r="I226" s="29">
        <f t="shared" si="89"/>
        <v>0</v>
      </c>
      <c r="J226" s="29">
        <f t="shared" si="89"/>
        <v>0</v>
      </c>
      <c r="K226" s="29">
        <f t="shared" si="89"/>
        <v>0</v>
      </c>
      <c r="L226" s="29">
        <f t="shared" si="89"/>
        <v>0</v>
      </c>
      <c r="M226" s="29">
        <f t="shared" si="89"/>
        <v>0</v>
      </c>
      <c r="N226" s="29">
        <f t="shared" si="89"/>
        <v>1400000000</v>
      </c>
      <c r="O226" s="174" t="s">
        <v>21</v>
      </c>
      <c r="P226" s="192" t="s">
        <v>34</v>
      </c>
      <c r="Q226" s="177"/>
      <c r="R226" s="177"/>
      <c r="S226" s="232"/>
      <c r="T226" s="177"/>
      <c r="U226" s="143"/>
      <c r="V226" s="143"/>
      <c r="W226" s="232">
        <v>2.1</v>
      </c>
      <c r="X226" s="44"/>
      <c r="Y226" s="44"/>
      <c r="Z226" s="44"/>
      <c r="AA226" s="48"/>
      <c r="AB226" s="232">
        <v>2.1</v>
      </c>
      <c r="AC226" s="81"/>
      <c r="GS226" s="33"/>
      <c r="GT226" s="33"/>
      <c r="GU226" s="33"/>
      <c r="GV226" s="33"/>
      <c r="GW226" s="33"/>
      <c r="GX226" s="33"/>
      <c r="GY226" s="33"/>
      <c r="GZ226" s="33"/>
      <c r="HA226" s="33"/>
      <c r="HB226" s="33"/>
      <c r="HC226" s="33"/>
      <c r="HD226" s="33"/>
      <c r="HE226" s="33"/>
      <c r="HF226" s="33"/>
      <c r="HG226" s="33"/>
      <c r="HH226" s="33"/>
      <c r="HI226" s="33"/>
      <c r="HJ226" s="33"/>
      <c r="HK226" s="33"/>
      <c r="HL226" s="33"/>
      <c r="HM226" s="33"/>
      <c r="HN226" s="33"/>
      <c r="HO226" s="3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  <c r="IM226" s="33"/>
      <c r="IN226" s="33"/>
      <c r="IO226" s="33"/>
      <c r="IP226" s="33"/>
      <c r="IQ226" s="33"/>
      <c r="IR226" s="33"/>
      <c r="IS226" s="33"/>
    </row>
    <row r="227" spans="1:253" s="32" customFormat="1" ht="47.25">
      <c r="A227" s="214"/>
      <c r="B227" s="38" t="s">
        <v>35</v>
      </c>
      <c r="C227" s="29">
        <f>D227+E227+F227+K227+L227+M227+N227</f>
        <v>1260000000</v>
      </c>
      <c r="D227" s="29"/>
      <c r="E227" s="29"/>
      <c r="F227" s="29"/>
      <c r="G227" s="45"/>
      <c r="H227" s="45"/>
      <c r="I227" s="45"/>
      <c r="J227" s="45"/>
      <c r="K227" s="29"/>
      <c r="L227" s="29"/>
      <c r="M227" s="29"/>
      <c r="N227" s="29">
        <v>1260000000</v>
      </c>
      <c r="O227" s="175"/>
      <c r="P227" s="197"/>
      <c r="Q227" s="178"/>
      <c r="R227" s="178"/>
      <c r="S227" s="233"/>
      <c r="T227" s="178"/>
      <c r="U227" s="144"/>
      <c r="V227" s="144"/>
      <c r="W227" s="233"/>
      <c r="X227" s="44"/>
      <c r="Y227" s="44"/>
      <c r="Z227" s="44"/>
      <c r="AA227" s="48"/>
      <c r="AB227" s="233"/>
      <c r="AC227" s="81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  <c r="IP227" s="33"/>
      <c r="IQ227" s="33"/>
      <c r="IR227" s="33"/>
      <c r="IS227" s="33"/>
    </row>
    <row r="228" spans="1:253" s="32" customFormat="1" ht="31.5">
      <c r="A228" s="214"/>
      <c r="B228" s="38" t="s">
        <v>29</v>
      </c>
      <c r="C228" s="29">
        <f>D228+E228+F228+K228+L228+M228+N228</f>
        <v>140000000</v>
      </c>
      <c r="D228" s="29"/>
      <c r="E228" s="29"/>
      <c r="F228" s="29"/>
      <c r="G228" s="45"/>
      <c r="H228" s="45"/>
      <c r="I228" s="45"/>
      <c r="J228" s="45"/>
      <c r="K228" s="29"/>
      <c r="L228" s="29"/>
      <c r="M228" s="29"/>
      <c r="N228" s="29">
        <v>140000000</v>
      </c>
      <c r="O228" s="176"/>
      <c r="P228" s="193"/>
      <c r="Q228" s="179"/>
      <c r="R228" s="179"/>
      <c r="S228" s="234"/>
      <c r="T228" s="179"/>
      <c r="U228" s="145"/>
      <c r="V228" s="145"/>
      <c r="W228" s="234"/>
      <c r="X228" s="44"/>
      <c r="Y228" s="44"/>
      <c r="Z228" s="44"/>
      <c r="AA228" s="48"/>
      <c r="AB228" s="234"/>
      <c r="AC228" s="81"/>
      <c r="GS228" s="33"/>
      <c r="GT228" s="33"/>
      <c r="GU228" s="33"/>
      <c r="GV228" s="33"/>
      <c r="GW228" s="33"/>
      <c r="GX228" s="33"/>
      <c r="GY228" s="33"/>
      <c r="GZ228" s="33"/>
      <c r="HA228" s="33"/>
      <c r="HB228" s="33"/>
      <c r="HC228" s="33"/>
      <c r="HD228" s="33"/>
      <c r="HE228" s="33"/>
      <c r="HF228" s="33"/>
      <c r="HG228" s="33"/>
      <c r="HH228" s="33"/>
      <c r="HI228" s="33"/>
      <c r="HJ228" s="33"/>
      <c r="HK228" s="33"/>
      <c r="HL228" s="33"/>
      <c r="HM228" s="33"/>
      <c r="HN228" s="33"/>
      <c r="HO228" s="33"/>
      <c r="HP228" s="33"/>
      <c r="HQ228" s="33"/>
      <c r="HR228" s="33"/>
      <c r="HS228" s="33"/>
      <c r="HT228" s="33"/>
      <c r="HU228" s="33"/>
      <c r="HV228" s="33"/>
      <c r="HW228" s="33"/>
      <c r="HX228" s="33"/>
      <c r="HY228" s="33"/>
      <c r="HZ228" s="33"/>
      <c r="IA228" s="33"/>
      <c r="IB228" s="33"/>
      <c r="IC228" s="33"/>
      <c r="ID228" s="33"/>
      <c r="IE228" s="33"/>
      <c r="IF228" s="33"/>
      <c r="IG228" s="33"/>
      <c r="IH228" s="33"/>
      <c r="II228" s="33"/>
      <c r="IJ228" s="33"/>
      <c r="IK228" s="33"/>
      <c r="IL228" s="33"/>
      <c r="IM228" s="33"/>
      <c r="IN228" s="33"/>
      <c r="IO228" s="33"/>
      <c r="IP228" s="33"/>
      <c r="IQ228" s="33"/>
      <c r="IR228" s="33"/>
      <c r="IS228" s="33"/>
    </row>
    <row r="229" spans="1:253" s="32" customFormat="1" ht="15.75" customHeight="1">
      <c r="A229" s="214" t="s">
        <v>226</v>
      </c>
      <c r="B229" s="36" t="s">
        <v>28</v>
      </c>
      <c r="C229" s="29">
        <f>C230+C231</f>
        <v>600000000</v>
      </c>
      <c r="D229" s="29">
        <f aca="true" t="shared" si="90" ref="D229:N229">D230+D231</f>
        <v>0</v>
      </c>
      <c r="E229" s="29">
        <f t="shared" si="90"/>
        <v>0</v>
      </c>
      <c r="F229" s="29">
        <f t="shared" si="90"/>
        <v>0</v>
      </c>
      <c r="G229" s="29">
        <f t="shared" si="90"/>
        <v>0</v>
      </c>
      <c r="H229" s="29">
        <f t="shared" si="90"/>
        <v>0</v>
      </c>
      <c r="I229" s="29">
        <f t="shared" si="90"/>
        <v>0</v>
      </c>
      <c r="J229" s="29">
        <f t="shared" si="90"/>
        <v>0</v>
      </c>
      <c r="K229" s="29">
        <f t="shared" si="90"/>
        <v>0</v>
      </c>
      <c r="L229" s="29">
        <f t="shared" si="90"/>
        <v>0</v>
      </c>
      <c r="M229" s="29">
        <f t="shared" si="90"/>
        <v>0</v>
      </c>
      <c r="N229" s="29">
        <f t="shared" si="90"/>
        <v>600000000</v>
      </c>
      <c r="O229" s="174" t="s">
        <v>21</v>
      </c>
      <c r="P229" s="192" t="s">
        <v>34</v>
      </c>
      <c r="Q229" s="177"/>
      <c r="R229" s="177"/>
      <c r="S229" s="232"/>
      <c r="T229" s="177"/>
      <c r="U229" s="143"/>
      <c r="V229" s="143"/>
      <c r="W229" s="232">
        <v>1.8</v>
      </c>
      <c r="X229" s="44"/>
      <c r="Y229" s="44"/>
      <c r="Z229" s="44"/>
      <c r="AA229" s="48"/>
      <c r="AB229" s="232">
        <v>1.8</v>
      </c>
      <c r="AC229" s="81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</row>
    <row r="230" spans="1:253" s="32" customFormat="1" ht="47.25">
      <c r="A230" s="214"/>
      <c r="B230" s="38" t="s">
        <v>35</v>
      </c>
      <c r="C230" s="29">
        <f>D230+E230+F230+K230+L230+M230+N230</f>
        <v>540000000</v>
      </c>
      <c r="D230" s="29"/>
      <c r="E230" s="29"/>
      <c r="F230" s="29"/>
      <c r="G230" s="45"/>
      <c r="H230" s="45"/>
      <c r="I230" s="45"/>
      <c r="J230" s="45"/>
      <c r="K230" s="29"/>
      <c r="L230" s="29"/>
      <c r="M230" s="29"/>
      <c r="N230" s="29">
        <v>540000000</v>
      </c>
      <c r="O230" s="175"/>
      <c r="P230" s="197"/>
      <c r="Q230" s="178"/>
      <c r="R230" s="178"/>
      <c r="S230" s="233"/>
      <c r="T230" s="178"/>
      <c r="U230" s="144"/>
      <c r="V230" s="144"/>
      <c r="W230" s="233"/>
      <c r="X230" s="44"/>
      <c r="Y230" s="44"/>
      <c r="Z230" s="44"/>
      <c r="AA230" s="48"/>
      <c r="AB230" s="233"/>
      <c r="AC230" s="81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</row>
    <row r="231" spans="1:253" s="32" customFormat="1" ht="31.5">
      <c r="A231" s="214"/>
      <c r="B231" s="38" t="s">
        <v>29</v>
      </c>
      <c r="C231" s="29">
        <f>D231+E231+F231+K231+L231+M231+N231</f>
        <v>60000000</v>
      </c>
      <c r="D231" s="29"/>
      <c r="E231" s="29"/>
      <c r="F231" s="29"/>
      <c r="G231" s="45"/>
      <c r="H231" s="45"/>
      <c r="I231" s="45"/>
      <c r="J231" s="45"/>
      <c r="K231" s="29"/>
      <c r="L231" s="29"/>
      <c r="M231" s="29"/>
      <c r="N231" s="29">
        <v>60000000</v>
      </c>
      <c r="O231" s="176"/>
      <c r="P231" s="193"/>
      <c r="Q231" s="179"/>
      <c r="R231" s="179"/>
      <c r="S231" s="234"/>
      <c r="T231" s="179"/>
      <c r="U231" s="145"/>
      <c r="V231" s="145"/>
      <c r="W231" s="234"/>
      <c r="X231" s="44"/>
      <c r="Y231" s="44"/>
      <c r="Z231" s="44"/>
      <c r="AA231" s="48"/>
      <c r="AB231" s="234"/>
      <c r="AC231" s="81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</row>
    <row r="232" spans="1:253" s="32" customFormat="1" ht="15.75" customHeight="1">
      <c r="A232" s="214" t="s">
        <v>227</v>
      </c>
      <c r="B232" s="36" t="s">
        <v>28</v>
      </c>
      <c r="C232" s="29">
        <f>C233+C234</f>
        <v>599200000</v>
      </c>
      <c r="D232" s="29">
        <f aca="true" t="shared" si="91" ref="D232:N232">D233+D234</f>
        <v>0</v>
      </c>
      <c r="E232" s="29">
        <f t="shared" si="91"/>
        <v>0</v>
      </c>
      <c r="F232" s="29">
        <f t="shared" si="91"/>
        <v>0</v>
      </c>
      <c r="G232" s="29">
        <f t="shared" si="91"/>
        <v>0</v>
      </c>
      <c r="H232" s="29">
        <f t="shared" si="91"/>
        <v>0</v>
      </c>
      <c r="I232" s="29">
        <f t="shared" si="91"/>
        <v>0</v>
      </c>
      <c r="J232" s="29">
        <f t="shared" si="91"/>
        <v>0</v>
      </c>
      <c r="K232" s="29">
        <f t="shared" si="91"/>
        <v>0</v>
      </c>
      <c r="L232" s="29">
        <f t="shared" si="91"/>
        <v>0</v>
      </c>
      <c r="M232" s="29">
        <f t="shared" si="91"/>
        <v>0</v>
      </c>
      <c r="N232" s="29">
        <f t="shared" si="91"/>
        <v>599200000</v>
      </c>
      <c r="O232" s="174" t="s">
        <v>21</v>
      </c>
      <c r="P232" s="192" t="s">
        <v>34</v>
      </c>
      <c r="Q232" s="177"/>
      <c r="R232" s="177"/>
      <c r="S232" s="232"/>
      <c r="T232" s="177"/>
      <c r="U232" s="143"/>
      <c r="V232" s="143"/>
      <c r="W232" s="143">
        <v>1.98</v>
      </c>
      <c r="X232" s="46"/>
      <c r="Y232" s="46"/>
      <c r="Z232" s="46"/>
      <c r="AA232" s="47"/>
      <c r="AB232" s="143">
        <v>1.98</v>
      </c>
      <c r="AC232" s="81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</row>
    <row r="233" spans="1:253" s="32" customFormat="1" ht="47.25">
      <c r="A233" s="214"/>
      <c r="B233" s="38" t="s">
        <v>35</v>
      </c>
      <c r="C233" s="29">
        <f>D233+E233+F233+K233+L233+M233+N233</f>
        <v>539280000</v>
      </c>
      <c r="D233" s="29"/>
      <c r="E233" s="29"/>
      <c r="F233" s="29"/>
      <c r="G233" s="45"/>
      <c r="H233" s="45"/>
      <c r="I233" s="45"/>
      <c r="J233" s="45"/>
      <c r="K233" s="29"/>
      <c r="L233" s="29"/>
      <c r="M233" s="29"/>
      <c r="N233" s="29">
        <v>539280000</v>
      </c>
      <c r="O233" s="175"/>
      <c r="P233" s="197"/>
      <c r="Q233" s="178"/>
      <c r="R233" s="178"/>
      <c r="S233" s="233"/>
      <c r="T233" s="178"/>
      <c r="U233" s="144"/>
      <c r="V233" s="144"/>
      <c r="W233" s="144"/>
      <c r="X233" s="46"/>
      <c r="Y233" s="46"/>
      <c r="Z233" s="46"/>
      <c r="AA233" s="47"/>
      <c r="AB233" s="144"/>
      <c r="AC233" s="81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</row>
    <row r="234" spans="1:253" s="32" customFormat="1" ht="31.5">
      <c r="A234" s="214"/>
      <c r="B234" s="38" t="s">
        <v>29</v>
      </c>
      <c r="C234" s="29">
        <f>D234+E234+F234+K234+L234+M234+N234</f>
        <v>59920000</v>
      </c>
      <c r="D234" s="29"/>
      <c r="E234" s="29"/>
      <c r="F234" s="29"/>
      <c r="G234" s="45"/>
      <c r="H234" s="45"/>
      <c r="I234" s="45"/>
      <c r="J234" s="45"/>
      <c r="K234" s="29"/>
      <c r="L234" s="29"/>
      <c r="M234" s="29"/>
      <c r="N234" s="29">
        <v>59920000</v>
      </c>
      <c r="O234" s="176"/>
      <c r="P234" s="193"/>
      <c r="Q234" s="179"/>
      <c r="R234" s="179"/>
      <c r="S234" s="234"/>
      <c r="T234" s="179"/>
      <c r="U234" s="145"/>
      <c r="V234" s="145"/>
      <c r="W234" s="145"/>
      <c r="X234" s="46"/>
      <c r="Y234" s="46"/>
      <c r="Z234" s="46"/>
      <c r="AA234" s="47"/>
      <c r="AB234" s="145"/>
      <c r="AC234" s="81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</row>
    <row r="235" spans="1:253" s="32" customFormat="1" ht="15.75" customHeight="1">
      <c r="A235" s="214" t="s">
        <v>36</v>
      </c>
      <c r="B235" s="36" t="s">
        <v>28</v>
      </c>
      <c r="C235" s="29">
        <f aca="true" t="shared" si="92" ref="C235:N237">C145</f>
        <v>10707418730</v>
      </c>
      <c r="D235" s="29">
        <f t="shared" si="92"/>
        <v>0</v>
      </c>
      <c r="E235" s="29">
        <f t="shared" si="92"/>
        <v>0</v>
      </c>
      <c r="F235" s="29">
        <f t="shared" si="92"/>
        <v>0</v>
      </c>
      <c r="G235" s="29">
        <f t="shared" si="92"/>
        <v>0</v>
      </c>
      <c r="H235" s="29">
        <f t="shared" si="92"/>
        <v>0</v>
      </c>
      <c r="I235" s="29">
        <f t="shared" si="92"/>
        <v>0</v>
      </c>
      <c r="J235" s="29">
        <f t="shared" si="92"/>
        <v>0</v>
      </c>
      <c r="K235" s="29">
        <f t="shared" si="92"/>
        <v>0</v>
      </c>
      <c r="L235" s="29">
        <f t="shared" si="92"/>
        <v>2443622050</v>
      </c>
      <c r="M235" s="29">
        <f t="shared" si="92"/>
        <v>2054596680</v>
      </c>
      <c r="N235" s="29">
        <f t="shared" si="92"/>
        <v>6209200000</v>
      </c>
      <c r="O235" s="40" t="s">
        <v>32</v>
      </c>
      <c r="P235" s="40" t="s">
        <v>32</v>
      </c>
      <c r="Q235" s="40" t="s">
        <v>32</v>
      </c>
      <c r="R235" s="40" t="s">
        <v>32</v>
      </c>
      <c r="S235" s="40" t="s">
        <v>32</v>
      </c>
      <c r="T235" s="40" t="s">
        <v>32</v>
      </c>
      <c r="U235" s="40" t="s">
        <v>32</v>
      </c>
      <c r="V235" s="40" t="s">
        <v>32</v>
      </c>
      <c r="W235" s="40" t="s">
        <v>32</v>
      </c>
      <c r="X235" s="30"/>
      <c r="Y235" s="30"/>
      <c r="Z235" s="30"/>
      <c r="AA235" s="31"/>
      <c r="AB235" s="40" t="s">
        <v>32</v>
      </c>
      <c r="AC235" s="81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</row>
    <row r="236" spans="1:253" s="32" customFormat="1" ht="47.25">
      <c r="A236" s="214"/>
      <c r="B236" s="38" t="s">
        <v>35</v>
      </c>
      <c r="C236" s="29">
        <f t="shared" si="92"/>
        <v>9754840548</v>
      </c>
      <c r="D236" s="29">
        <f t="shared" si="92"/>
        <v>0</v>
      </c>
      <c r="E236" s="29">
        <f t="shared" si="92"/>
        <v>0</v>
      </c>
      <c r="F236" s="29">
        <f t="shared" si="92"/>
        <v>0</v>
      </c>
      <c r="G236" s="29">
        <f t="shared" si="92"/>
        <v>0</v>
      </c>
      <c r="H236" s="29">
        <f t="shared" si="92"/>
        <v>0</v>
      </c>
      <c r="I236" s="29">
        <f t="shared" si="92"/>
        <v>0</v>
      </c>
      <c r="J236" s="29">
        <f t="shared" si="92"/>
        <v>0</v>
      </c>
      <c r="K236" s="29">
        <f t="shared" si="92"/>
        <v>0</v>
      </c>
      <c r="L236" s="29">
        <f t="shared" si="92"/>
        <v>2282793702</v>
      </c>
      <c r="M236" s="29">
        <f t="shared" si="92"/>
        <v>1883766846</v>
      </c>
      <c r="N236" s="29">
        <f t="shared" si="92"/>
        <v>5588280000</v>
      </c>
      <c r="O236" s="40" t="s">
        <v>32</v>
      </c>
      <c r="P236" s="40" t="s">
        <v>32</v>
      </c>
      <c r="Q236" s="40" t="s">
        <v>32</v>
      </c>
      <c r="R236" s="40" t="s">
        <v>32</v>
      </c>
      <c r="S236" s="40" t="s">
        <v>32</v>
      </c>
      <c r="T236" s="40" t="s">
        <v>32</v>
      </c>
      <c r="U236" s="40" t="s">
        <v>32</v>
      </c>
      <c r="V236" s="40" t="s">
        <v>32</v>
      </c>
      <c r="W236" s="40" t="s">
        <v>32</v>
      </c>
      <c r="X236" s="30"/>
      <c r="Y236" s="30"/>
      <c r="Z236" s="30"/>
      <c r="AA236" s="31"/>
      <c r="AB236" s="40" t="s">
        <v>32</v>
      </c>
      <c r="AC236" s="81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</row>
    <row r="237" spans="1:253" s="32" customFormat="1" ht="31.5">
      <c r="A237" s="214"/>
      <c r="B237" s="38" t="s">
        <v>29</v>
      </c>
      <c r="C237" s="29">
        <f t="shared" si="92"/>
        <v>952578182</v>
      </c>
      <c r="D237" s="29">
        <f t="shared" si="92"/>
        <v>0</v>
      </c>
      <c r="E237" s="29">
        <f t="shared" si="92"/>
        <v>0</v>
      </c>
      <c r="F237" s="29">
        <f t="shared" si="92"/>
        <v>0</v>
      </c>
      <c r="G237" s="29">
        <f t="shared" si="92"/>
        <v>0</v>
      </c>
      <c r="H237" s="29">
        <f t="shared" si="92"/>
        <v>0</v>
      </c>
      <c r="I237" s="29">
        <f t="shared" si="92"/>
        <v>0</v>
      </c>
      <c r="J237" s="29">
        <f t="shared" si="92"/>
        <v>0</v>
      </c>
      <c r="K237" s="29">
        <f t="shared" si="92"/>
        <v>0</v>
      </c>
      <c r="L237" s="29">
        <f t="shared" si="92"/>
        <v>160828348</v>
      </c>
      <c r="M237" s="29">
        <f t="shared" si="92"/>
        <v>170829834</v>
      </c>
      <c r="N237" s="29">
        <f t="shared" si="92"/>
        <v>620920000</v>
      </c>
      <c r="O237" s="40" t="s">
        <v>32</v>
      </c>
      <c r="P237" s="40" t="s">
        <v>32</v>
      </c>
      <c r="Q237" s="40" t="s">
        <v>32</v>
      </c>
      <c r="R237" s="40" t="s">
        <v>32</v>
      </c>
      <c r="S237" s="40" t="s">
        <v>32</v>
      </c>
      <c r="T237" s="40" t="s">
        <v>32</v>
      </c>
      <c r="U237" s="40" t="s">
        <v>32</v>
      </c>
      <c r="V237" s="40" t="s">
        <v>32</v>
      </c>
      <c r="W237" s="40" t="s">
        <v>32</v>
      </c>
      <c r="X237" s="30"/>
      <c r="Y237" s="30"/>
      <c r="Z237" s="30"/>
      <c r="AA237" s="31"/>
      <c r="AB237" s="40" t="s">
        <v>32</v>
      </c>
      <c r="AC237" s="81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</row>
    <row r="238" spans="1:253" s="8" customFormat="1" ht="34.5" customHeight="1">
      <c r="A238" s="207" t="s">
        <v>37</v>
      </c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9"/>
      <c r="X238" s="30"/>
      <c r="Y238" s="30"/>
      <c r="Z238" s="30"/>
      <c r="AA238" s="31"/>
      <c r="AB238" s="82"/>
      <c r="AC238" s="8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</row>
    <row r="239" spans="1:253" s="12" customFormat="1" ht="15.75" customHeight="1">
      <c r="A239" s="214" t="s">
        <v>94</v>
      </c>
      <c r="B239" s="36" t="s">
        <v>28</v>
      </c>
      <c r="C239" s="29">
        <f>C240</f>
        <v>85234500</v>
      </c>
      <c r="D239" s="29">
        <f aca="true" t="shared" si="93" ref="D239:N239">D240</f>
        <v>0</v>
      </c>
      <c r="E239" s="29">
        <f t="shared" si="93"/>
        <v>0</v>
      </c>
      <c r="F239" s="29">
        <f t="shared" si="93"/>
        <v>0</v>
      </c>
      <c r="G239" s="29">
        <f t="shared" si="93"/>
        <v>0</v>
      </c>
      <c r="H239" s="29">
        <f t="shared" si="93"/>
        <v>0</v>
      </c>
      <c r="I239" s="29">
        <f t="shared" si="93"/>
        <v>0</v>
      </c>
      <c r="J239" s="29">
        <f t="shared" si="93"/>
        <v>0</v>
      </c>
      <c r="K239" s="29">
        <f t="shared" si="93"/>
        <v>0</v>
      </c>
      <c r="L239" s="29">
        <f t="shared" si="93"/>
        <v>13926750</v>
      </c>
      <c r="M239" s="29">
        <f t="shared" si="93"/>
        <v>20878500</v>
      </c>
      <c r="N239" s="29">
        <f t="shared" si="93"/>
        <v>54150250</v>
      </c>
      <c r="O239" s="174" t="s">
        <v>21</v>
      </c>
      <c r="P239" s="192" t="s">
        <v>26</v>
      </c>
      <c r="Q239" s="215">
        <f>Q253+Q255+Q257+Q259+Q261+Q263+Q265+Q267+Q269+Q271+Q273+Q275+Q277+Q279+Q281+Q283+Q285</f>
        <v>0</v>
      </c>
      <c r="R239" s="215">
        <f>R253+R255+R257+R259+R261+R263+R265+R267+R269+R271+R273+R275+R277+R279+R281+R283+R285</f>
        <v>0</v>
      </c>
      <c r="S239" s="215">
        <f>S253+S255+S257+S259+S261+S263+S265+S267+S269+S271+S273+S275+S277+S279+S281+S283+S285</f>
        <v>0</v>
      </c>
      <c r="T239" s="215">
        <f>T253+T255+T257+T259+T261+T263+T265+T267+T269+T271+T273+T275+T277+T279+T281+T283+T285</f>
        <v>0</v>
      </c>
      <c r="U239" s="215">
        <f>U241+U243+U245+U247+U249+U251+U253+U255+U257+U259+U261+U263+U265+U267+U269+U271+U273+U275+U277+U279+U281+U283+U285</f>
        <v>5.99</v>
      </c>
      <c r="V239" s="215">
        <f aca="true" t="shared" si="94" ref="V239:AB239">V241+V243+V245+V247+V249+V251+V253+V255+V257+V259+V261+V263+V265+V267+V269+V271+V273+V275+V277+V279+V281+V283+V285</f>
        <v>8.98</v>
      </c>
      <c r="W239" s="215">
        <f t="shared" si="94"/>
        <v>20.77</v>
      </c>
      <c r="X239" s="215">
        <f t="shared" si="94"/>
        <v>0</v>
      </c>
      <c r="Y239" s="215">
        <f t="shared" si="94"/>
        <v>0</v>
      </c>
      <c r="Z239" s="215">
        <f t="shared" si="94"/>
        <v>0</v>
      </c>
      <c r="AA239" s="215">
        <f t="shared" si="94"/>
        <v>0</v>
      </c>
      <c r="AB239" s="215">
        <f t="shared" si="94"/>
        <v>35.74000000000001</v>
      </c>
      <c r="AC239" s="8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</row>
    <row r="240" spans="1:253" s="12" customFormat="1" ht="34.5" customHeight="1">
      <c r="A240" s="214"/>
      <c r="B240" s="38" t="s">
        <v>29</v>
      </c>
      <c r="C240" s="29">
        <f>C242+C244+C246+C248+C250+C252+C254+C256+C258+C260+C262+C264+C266+C268+C270+C272+C274+C276+C278+C280+C282+C284+C286</f>
        <v>85234500</v>
      </c>
      <c r="D240" s="29">
        <f aca="true" t="shared" si="95" ref="D240:N240">D242+D244+D246+D248+D250+D252+D254+D256+D258+D260+D262+D264+D266+D268+D270+D272+D274+D276+D278+D280+D282+D284+D286</f>
        <v>0</v>
      </c>
      <c r="E240" s="29">
        <f t="shared" si="95"/>
        <v>0</v>
      </c>
      <c r="F240" s="29">
        <f t="shared" si="95"/>
        <v>0</v>
      </c>
      <c r="G240" s="29">
        <f t="shared" si="95"/>
        <v>0</v>
      </c>
      <c r="H240" s="29">
        <f t="shared" si="95"/>
        <v>0</v>
      </c>
      <c r="I240" s="29">
        <f t="shared" si="95"/>
        <v>0</v>
      </c>
      <c r="J240" s="29">
        <f t="shared" si="95"/>
        <v>0</v>
      </c>
      <c r="K240" s="29">
        <f t="shared" si="95"/>
        <v>0</v>
      </c>
      <c r="L240" s="29">
        <f t="shared" si="95"/>
        <v>13926750</v>
      </c>
      <c r="M240" s="29">
        <f t="shared" si="95"/>
        <v>20878500</v>
      </c>
      <c r="N240" s="29">
        <f t="shared" si="95"/>
        <v>54150250</v>
      </c>
      <c r="O240" s="176"/>
      <c r="P240" s="193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8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</row>
    <row r="241" spans="1:253" s="12" customFormat="1" ht="17.25" customHeight="1">
      <c r="A241" s="214" t="s">
        <v>150</v>
      </c>
      <c r="B241" s="36" t="s">
        <v>28</v>
      </c>
      <c r="C241" s="29">
        <f>C242</f>
        <v>976500</v>
      </c>
      <c r="D241" s="37">
        <f aca="true" t="shared" si="96" ref="D241:N241">D242</f>
        <v>0</v>
      </c>
      <c r="E241" s="37">
        <f t="shared" si="96"/>
        <v>0</v>
      </c>
      <c r="F241" s="37">
        <f t="shared" si="96"/>
        <v>0</v>
      </c>
      <c r="G241" s="37">
        <f t="shared" si="96"/>
        <v>0</v>
      </c>
      <c r="H241" s="37">
        <f t="shared" si="96"/>
        <v>0</v>
      </c>
      <c r="I241" s="37">
        <f t="shared" si="96"/>
        <v>0</v>
      </c>
      <c r="J241" s="37">
        <f t="shared" si="96"/>
        <v>0</v>
      </c>
      <c r="K241" s="37">
        <f t="shared" si="96"/>
        <v>0</v>
      </c>
      <c r="L241" s="29">
        <f t="shared" si="96"/>
        <v>976500</v>
      </c>
      <c r="M241" s="37">
        <f t="shared" si="96"/>
        <v>0</v>
      </c>
      <c r="N241" s="29">
        <f t="shared" si="96"/>
        <v>0</v>
      </c>
      <c r="O241" s="174" t="s">
        <v>21</v>
      </c>
      <c r="P241" s="192" t="s">
        <v>26</v>
      </c>
      <c r="Q241" s="212"/>
      <c r="R241" s="212"/>
      <c r="S241" s="212"/>
      <c r="T241" s="212"/>
      <c r="U241" s="215">
        <v>0.42</v>
      </c>
      <c r="V241" s="212"/>
      <c r="W241" s="215"/>
      <c r="X241" s="42"/>
      <c r="Y241" s="42"/>
      <c r="Z241" s="42"/>
      <c r="AA241" s="31"/>
      <c r="AB241" s="215">
        <v>0.42</v>
      </c>
      <c r="AC241" s="8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</row>
    <row r="242" spans="1:253" s="12" customFormat="1" ht="34.5" customHeight="1">
      <c r="A242" s="214"/>
      <c r="B242" s="38" t="s">
        <v>29</v>
      </c>
      <c r="C242" s="29">
        <v>976500</v>
      </c>
      <c r="D242" s="37"/>
      <c r="E242" s="37"/>
      <c r="F242" s="37"/>
      <c r="G242" s="37"/>
      <c r="H242" s="37"/>
      <c r="I242" s="37"/>
      <c r="J242" s="37"/>
      <c r="K242" s="37"/>
      <c r="L242" s="29">
        <v>976500</v>
      </c>
      <c r="M242" s="29"/>
      <c r="N242" s="29"/>
      <c r="O242" s="176"/>
      <c r="P242" s="193"/>
      <c r="Q242" s="213"/>
      <c r="R242" s="213"/>
      <c r="S242" s="213"/>
      <c r="T242" s="213"/>
      <c r="U242" s="216"/>
      <c r="V242" s="213"/>
      <c r="W242" s="216"/>
      <c r="X242" s="42"/>
      <c r="Y242" s="42"/>
      <c r="Z242" s="42"/>
      <c r="AA242" s="31"/>
      <c r="AB242" s="216"/>
      <c r="AC242" s="8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</row>
    <row r="243" spans="1:253" s="12" customFormat="1" ht="15" customHeight="1">
      <c r="A243" s="214" t="s">
        <v>151</v>
      </c>
      <c r="B243" s="36" t="s">
        <v>28</v>
      </c>
      <c r="C243" s="29">
        <f>C244</f>
        <v>4185000</v>
      </c>
      <c r="D243" s="37">
        <f aca="true" t="shared" si="97" ref="D243:N243">D244</f>
        <v>0</v>
      </c>
      <c r="E243" s="37">
        <f t="shared" si="97"/>
        <v>0</v>
      </c>
      <c r="F243" s="37">
        <f t="shared" si="97"/>
        <v>0</v>
      </c>
      <c r="G243" s="37">
        <f t="shared" si="97"/>
        <v>0</v>
      </c>
      <c r="H243" s="37">
        <f t="shared" si="97"/>
        <v>0</v>
      </c>
      <c r="I243" s="37">
        <f t="shared" si="97"/>
        <v>0</v>
      </c>
      <c r="J243" s="37">
        <f t="shared" si="97"/>
        <v>0</v>
      </c>
      <c r="K243" s="37">
        <f t="shared" si="97"/>
        <v>0</v>
      </c>
      <c r="L243" s="29">
        <f t="shared" si="97"/>
        <v>4185000</v>
      </c>
      <c r="M243" s="37">
        <f t="shared" si="97"/>
        <v>0</v>
      </c>
      <c r="N243" s="37">
        <f t="shared" si="97"/>
        <v>0</v>
      </c>
      <c r="O243" s="174" t="s">
        <v>21</v>
      </c>
      <c r="P243" s="192" t="s">
        <v>26</v>
      </c>
      <c r="Q243" s="212"/>
      <c r="R243" s="212"/>
      <c r="S243" s="212"/>
      <c r="T243" s="212"/>
      <c r="U243" s="252">
        <v>1.8</v>
      </c>
      <c r="V243" s="212"/>
      <c r="W243" s="212"/>
      <c r="X243" s="212"/>
      <c r="Y243" s="212"/>
      <c r="Z243" s="212"/>
      <c r="AA243" s="212"/>
      <c r="AB243" s="252">
        <v>1.8</v>
      </c>
      <c r="AC243" s="8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</row>
    <row r="244" spans="1:253" s="12" customFormat="1" ht="34.5" customHeight="1">
      <c r="A244" s="214"/>
      <c r="B244" s="38" t="s">
        <v>29</v>
      </c>
      <c r="C244" s="29">
        <f>D244+E244+F244+K244+L244+M244+N244</f>
        <v>4185000</v>
      </c>
      <c r="D244" s="37"/>
      <c r="E244" s="37"/>
      <c r="F244" s="37"/>
      <c r="G244" s="45"/>
      <c r="H244" s="45"/>
      <c r="I244" s="45"/>
      <c r="J244" s="45"/>
      <c r="K244" s="37"/>
      <c r="L244" s="29">
        <v>4185000</v>
      </c>
      <c r="M244" s="45"/>
      <c r="N244" s="45"/>
      <c r="O244" s="176"/>
      <c r="P244" s="193"/>
      <c r="Q244" s="213"/>
      <c r="R244" s="213"/>
      <c r="S244" s="213"/>
      <c r="T244" s="213"/>
      <c r="U244" s="253"/>
      <c r="V244" s="213"/>
      <c r="W244" s="213"/>
      <c r="X244" s="213"/>
      <c r="Y244" s="213"/>
      <c r="Z244" s="213"/>
      <c r="AA244" s="213"/>
      <c r="AB244" s="253"/>
      <c r="AC244" s="8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</row>
    <row r="245" spans="1:253" s="12" customFormat="1" ht="15.75" customHeight="1">
      <c r="A245" s="214" t="s">
        <v>163</v>
      </c>
      <c r="B245" s="36" t="s">
        <v>28</v>
      </c>
      <c r="C245" s="29">
        <f>C246</f>
        <v>4719750</v>
      </c>
      <c r="D245" s="37">
        <f aca="true" t="shared" si="98" ref="D245:N245">D246</f>
        <v>0</v>
      </c>
      <c r="E245" s="37">
        <f t="shared" si="98"/>
        <v>0</v>
      </c>
      <c r="F245" s="37">
        <f t="shared" si="98"/>
        <v>0</v>
      </c>
      <c r="G245" s="37">
        <f t="shared" si="98"/>
        <v>0</v>
      </c>
      <c r="H245" s="37">
        <f t="shared" si="98"/>
        <v>0</v>
      </c>
      <c r="I245" s="37">
        <f t="shared" si="98"/>
        <v>0</v>
      </c>
      <c r="J245" s="37">
        <f t="shared" si="98"/>
        <v>0</v>
      </c>
      <c r="K245" s="37">
        <f t="shared" si="98"/>
        <v>0</v>
      </c>
      <c r="L245" s="29">
        <f t="shared" si="98"/>
        <v>4719750</v>
      </c>
      <c r="M245" s="29">
        <f t="shared" si="98"/>
        <v>0</v>
      </c>
      <c r="N245" s="37">
        <f t="shared" si="98"/>
        <v>0</v>
      </c>
      <c r="O245" s="174" t="s">
        <v>21</v>
      </c>
      <c r="P245" s="192" t="s">
        <v>26</v>
      </c>
      <c r="Q245" s="212"/>
      <c r="R245" s="212"/>
      <c r="S245" s="212"/>
      <c r="T245" s="212"/>
      <c r="U245" s="215">
        <v>2.03</v>
      </c>
      <c r="V245" s="215"/>
      <c r="W245" s="212"/>
      <c r="X245" s="212"/>
      <c r="Y245" s="212"/>
      <c r="Z245" s="114"/>
      <c r="AA245" s="31"/>
      <c r="AB245" s="215">
        <v>2.03</v>
      </c>
      <c r="AC245" s="8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</row>
    <row r="246" spans="1:253" s="12" customFormat="1" ht="34.5" customHeight="1">
      <c r="A246" s="214"/>
      <c r="B246" s="38" t="s">
        <v>29</v>
      </c>
      <c r="C246" s="29">
        <f>D246+E246+F246+K246+L246+M246+N246</f>
        <v>4719750</v>
      </c>
      <c r="D246" s="37"/>
      <c r="E246" s="37"/>
      <c r="F246" s="37"/>
      <c r="G246" s="45"/>
      <c r="H246" s="45"/>
      <c r="I246" s="45"/>
      <c r="J246" s="45"/>
      <c r="K246" s="37"/>
      <c r="L246" s="29">
        <v>4719750</v>
      </c>
      <c r="M246" s="29"/>
      <c r="N246" s="45"/>
      <c r="O246" s="176"/>
      <c r="P246" s="193"/>
      <c r="Q246" s="213"/>
      <c r="R246" s="213"/>
      <c r="S246" s="213"/>
      <c r="T246" s="213"/>
      <c r="U246" s="216"/>
      <c r="V246" s="216"/>
      <c r="W246" s="213"/>
      <c r="X246" s="213"/>
      <c r="Y246" s="213"/>
      <c r="Z246" s="114"/>
      <c r="AA246" s="31"/>
      <c r="AB246" s="216"/>
      <c r="AC246" s="8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</row>
    <row r="247" spans="1:253" s="12" customFormat="1" ht="16.5" customHeight="1">
      <c r="A247" s="214" t="s">
        <v>164</v>
      </c>
      <c r="B247" s="36" t="s">
        <v>28</v>
      </c>
      <c r="C247" s="29">
        <f>C248</f>
        <v>4045500</v>
      </c>
      <c r="D247" s="37">
        <f aca="true" t="shared" si="99" ref="D247:N247">D248</f>
        <v>0</v>
      </c>
      <c r="E247" s="37">
        <f t="shared" si="99"/>
        <v>0</v>
      </c>
      <c r="F247" s="37">
        <f t="shared" si="99"/>
        <v>0</v>
      </c>
      <c r="G247" s="37">
        <f t="shared" si="99"/>
        <v>0</v>
      </c>
      <c r="H247" s="37">
        <f t="shared" si="99"/>
        <v>0</v>
      </c>
      <c r="I247" s="37">
        <f t="shared" si="99"/>
        <v>0</v>
      </c>
      <c r="J247" s="37">
        <f t="shared" si="99"/>
        <v>0</v>
      </c>
      <c r="K247" s="37">
        <f t="shared" si="99"/>
        <v>0</v>
      </c>
      <c r="L247" s="29">
        <f t="shared" si="99"/>
        <v>4045500</v>
      </c>
      <c r="M247" s="29">
        <f t="shared" si="99"/>
        <v>0</v>
      </c>
      <c r="N247" s="37">
        <f t="shared" si="99"/>
        <v>0</v>
      </c>
      <c r="O247" s="174" t="s">
        <v>21</v>
      </c>
      <c r="P247" s="192" t="s">
        <v>26</v>
      </c>
      <c r="Q247" s="212"/>
      <c r="R247" s="212"/>
      <c r="S247" s="212"/>
      <c r="T247" s="212"/>
      <c r="U247" s="215">
        <v>1.74</v>
      </c>
      <c r="V247" s="215"/>
      <c r="W247" s="215"/>
      <c r="X247" s="215"/>
      <c r="Y247" s="215"/>
      <c r="Z247" s="215"/>
      <c r="AA247" s="215"/>
      <c r="AB247" s="215">
        <v>1.74</v>
      </c>
      <c r="AC247" s="8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</row>
    <row r="248" spans="1:253" s="12" customFormat="1" ht="34.5" customHeight="1">
      <c r="A248" s="214"/>
      <c r="B248" s="38" t="s">
        <v>29</v>
      </c>
      <c r="C248" s="29">
        <f>D248+E248+F248+K248+L248+M248+N248</f>
        <v>4045500</v>
      </c>
      <c r="D248" s="37"/>
      <c r="E248" s="37"/>
      <c r="F248" s="37"/>
      <c r="G248" s="45"/>
      <c r="H248" s="45"/>
      <c r="I248" s="45"/>
      <c r="J248" s="45"/>
      <c r="K248" s="37"/>
      <c r="L248" s="29">
        <v>4045500</v>
      </c>
      <c r="M248" s="29"/>
      <c r="N248" s="45"/>
      <c r="O248" s="176"/>
      <c r="P248" s="193"/>
      <c r="Q248" s="213"/>
      <c r="R248" s="213"/>
      <c r="S248" s="213"/>
      <c r="T248" s="213"/>
      <c r="U248" s="216"/>
      <c r="V248" s="216"/>
      <c r="W248" s="216"/>
      <c r="X248" s="216"/>
      <c r="Y248" s="216"/>
      <c r="Z248" s="216"/>
      <c r="AA248" s="216"/>
      <c r="AB248" s="216"/>
      <c r="AC248" s="8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</row>
    <row r="249" spans="1:253" s="12" customFormat="1" ht="15.75" customHeight="1">
      <c r="A249" s="214" t="s">
        <v>165</v>
      </c>
      <c r="B249" s="36" t="s">
        <v>28</v>
      </c>
      <c r="C249" s="29">
        <f>C250</f>
        <v>1581000</v>
      </c>
      <c r="D249" s="37">
        <f aca="true" t="shared" si="100" ref="D249:N249">D250</f>
        <v>0</v>
      </c>
      <c r="E249" s="37">
        <f t="shared" si="100"/>
        <v>0</v>
      </c>
      <c r="F249" s="37">
        <f t="shared" si="100"/>
        <v>0</v>
      </c>
      <c r="G249" s="37">
        <f t="shared" si="100"/>
        <v>0</v>
      </c>
      <c r="H249" s="37">
        <f t="shared" si="100"/>
        <v>0</v>
      </c>
      <c r="I249" s="37">
        <f t="shared" si="100"/>
        <v>0</v>
      </c>
      <c r="J249" s="37">
        <f t="shared" si="100"/>
        <v>0</v>
      </c>
      <c r="K249" s="37">
        <f t="shared" si="100"/>
        <v>0</v>
      </c>
      <c r="L249" s="29"/>
      <c r="M249" s="29">
        <f t="shared" si="100"/>
        <v>1581000</v>
      </c>
      <c r="N249" s="29">
        <f t="shared" si="100"/>
        <v>0</v>
      </c>
      <c r="O249" s="174" t="s">
        <v>21</v>
      </c>
      <c r="P249" s="192" t="s">
        <v>26</v>
      </c>
      <c r="Q249" s="212"/>
      <c r="R249" s="212"/>
      <c r="S249" s="212"/>
      <c r="T249" s="212"/>
      <c r="U249" s="215"/>
      <c r="V249" s="215">
        <v>0.68</v>
      </c>
      <c r="W249" s="215"/>
      <c r="X249" s="215"/>
      <c r="Y249" s="215"/>
      <c r="Z249" s="215"/>
      <c r="AA249" s="215"/>
      <c r="AB249" s="215">
        <v>0.68</v>
      </c>
      <c r="AC249" s="8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</row>
    <row r="250" spans="1:253" s="12" customFormat="1" ht="34.5" customHeight="1">
      <c r="A250" s="214"/>
      <c r="B250" s="38" t="s">
        <v>29</v>
      </c>
      <c r="C250" s="29">
        <v>1581000</v>
      </c>
      <c r="D250" s="37"/>
      <c r="E250" s="37"/>
      <c r="F250" s="37"/>
      <c r="G250" s="45"/>
      <c r="H250" s="45"/>
      <c r="I250" s="45"/>
      <c r="J250" s="45"/>
      <c r="K250" s="37"/>
      <c r="L250" s="29"/>
      <c r="M250" s="29">
        <v>1581000</v>
      </c>
      <c r="N250" s="29"/>
      <c r="O250" s="176"/>
      <c r="P250" s="193"/>
      <c r="Q250" s="213"/>
      <c r="R250" s="213"/>
      <c r="S250" s="213"/>
      <c r="T250" s="213"/>
      <c r="U250" s="216"/>
      <c r="V250" s="216"/>
      <c r="W250" s="216"/>
      <c r="X250" s="216"/>
      <c r="Y250" s="216"/>
      <c r="Z250" s="216"/>
      <c r="AA250" s="216"/>
      <c r="AB250" s="216"/>
      <c r="AC250" s="8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</row>
    <row r="251" spans="1:253" s="12" customFormat="1" ht="14.25" customHeight="1">
      <c r="A251" s="214" t="s">
        <v>166</v>
      </c>
      <c r="B251" s="36" t="s">
        <v>28</v>
      </c>
      <c r="C251" s="29">
        <f>C252</f>
        <v>1046250</v>
      </c>
      <c r="D251" s="37">
        <f aca="true" t="shared" si="101" ref="D251:N251">D252</f>
        <v>0</v>
      </c>
      <c r="E251" s="37">
        <f t="shared" si="101"/>
        <v>0</v>
      </c>
      <c r="F251" s="37">
        <f t="shared" si="101"/>
        <v>0</v>
      </c>
      <c r="G251" s="37">
        <f t="shared" si="101"/>
        <v>0</v>
      </c>
      <c r="H251" s="37">
        <f t="shared" si="101"/>
        <v>0</v>
      </c>
      <c r="I251" s="37">
        <f t="shared" si="101"/>
        <v>0</v>
      </c>
      <c r="J251" s="37">
        <f t="shared" si="101"/>
        <v>0</v>
      </c>
      <c r="K251" s="37">
        <f t="shared" si="101"/>
        <v>0</v>
      </c>
      <c r="L251" s="37">
        <f t="shared" si="101"/>
        <v>0</v>
      </c>
      <c r="M251" s="29">
        <f t="shared" si="101"/>
        <v>1046250</v>
      </c>
      <c r="N251" s="29">
        <f t="shared" si="101"/>
        <v>0</v>
      </c>
      <c r="O251" s="174" t="s">
        <v>21</v>
      </c>
      <c r="P251" s="192" t="s">
        <v>26</v>
      </c>
      <c r="Q251" s="212"/>
      <c r="R251" s="212"/>
      <c r="S251" s="212"/>
      <c r="T251" s="212"/>
      <c r="U251" s="212"/>
      <c r="V251" s="215">
        <v>0.45</v>
      </c>
      <c r="W251" s="215"/>
      <c r="X251" s="212"/>
      <c r="Y251" s="212"/>
      <c r="Z251" s="212"/>
      <c r="AA251" s="212"/>
      <c r="AB251" s="215">
        <v>0.45</v>
      </c>
      <c r="AC251" s="8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</row>
    <row r="252" spans="1:253" s="12" customFormat="1" ht="34.5" customHeight="1">
      <c r="A252" s="214"/>
      <c r="B252" s="38" t="s">
        <v>29</v>
      </c>
      <c r="C252" s="29">
        <v>1046250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29">
        <v>1046250</v>
      </c>
      <c r="N252" s="29"/>
      <c r="O252" s="176"/>
      <c r="P252" s="193"/>
      <c r="Q252" s="213"/>
      <c r="R252" s="213"/>
      <c r="S252" s="213"/>
      <c r="T252" s="213"/>
      <c r="U252" s="213"/>
      <c r="V252" s="216"/>
      <c r="W252" s="216"/>
      <c r="X252" s="213"/>
      <c r="Y252" s="213"/>
      <c r="Z252" s="213"/>
      <c r="AA252" s="213"/>
      <c r="AB252" s="216"/>
      <c r="AC252" s="8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</row>
    <row r="253" spans="1:253" s="32" customFormat="1" ht="15.75" customHeight="1">
      <c r="A253" s="214" t="s">
        <v>167</v>
      </c>
      <c r="B253" s="36" t="s">
        <v>28</v>
      </c>
      <c r="C253" s="29">
        <f>C254</f>
        <v>8765250</v>
      </c>
      <c r="D253" s="37">
        <f aca="true" t="shared" si="102" ref="D253:N253">D254</f>
        <v>0</v>
      </c>
      <c r="E253" s="37">
        <f t="shared" si="102"/>
        <v>0</v>
      </c>
      <c r="F253" s="37">
        <f t="shared" si="102"/>
        <v>0</v>
      </c>
      <c r="G253" s="37">
        <f t="shared" si="102"/>
        <v>0</v>
      </c>
      <c r="H253" s="37">
        <f t="shared" si="102"/>
        <v>0</v>
      </c>
      <c r="I253" s="37">
        <f t="shared" si="102"/>
        <v>0</v>
      </c>
      <c r="J253" s="37">
        <f t="shared" si="102"/>
        <v>0</v>
      </c>
      <c r="K253" s="37">
        <f t="shared" si="102"/>
        <v>0</v>
      </c>
      <c r="L253" s="29">
        <f t="shared" si="102"/>
        <v>0</v>
      </c>
      <c r="M253" s="29">
        <f>M254</f>
        <v>8765250</v>
      </c>
      <c r="N253" s="37">
        <f t="shared" si="102"/>
        <v>0</v>
      </c>
      <c r="O253" s="174" t="s">
        <v>21</v>
      </c>
      <c r="P253" s="192" t="s">
        <v>26</v>
      </c>
      <c r="Q253" s="212"/>
      <c r="R253" s="212"/>
      <c r="S253" s="212"/>
      <c r="T253" s="212"/>
      <c r="U253" s="215"/>
      <c r="V253" s="215">
        <v>3.77</v>
      </c>
      <c r="W253" s="212"/>
      <c r="X253" s="212"/>
      <c r="Y253" s="212"/>
      <c r="Z253" s="212"/>
      <c r="AA253" s="212"/>
      <c r="AB253" s="215">
        <v>3.77</v>
      </c>
      <c r="AC253" s="81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</row>
    <row r="254" spans="1:253" s="32" customFormat="1" ht="31.5">
      <c r="A254" s="214"/>
      <c r="B254" s="38" t="s">
        <v>29</v>
      </c>
      <c r="C254" s="29">
        <v>8765250</v>
      </c>
      <c r="D254" s="37"/>
      <c r="E254" s="37"/>
      <c r="F254" s="37"/>
      <c r="G254" s="37"/>
      <c r="H254" s="37"/>
      <c r="I254" s="37"/>
      <c r="J254" s="37"/>
      <c r="K254" s="37"/>
      <c r="L254" s="29"/>
      <c r="M254" s="29">
        <v>8765250</v>
      </c>
      <c r="N254" s="37"/>
      <c r="O254" s="176"/>
      <c r="P254" s="193"/>
      <c r="Q254" s="213"/>
      <c r="R254" s="213"/>
      <c r="S254" s="213"/>
      <c r="T254" s="213"/>
      <c r="U254" s="216"/>
      <c r="V254" s="216"/>
      <c r="W254" s="213"/>
      <c r="X254" s="213"/>
      <c r="Y254" s="213"/>
      <c r="Z254" s="213"/>
      <c r="AA254" s="213"/>
      <c r="AB254" s="216"/>
      <c r="AC254" s="81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</row>
    <row r="255" spans="1:253" s="32" customFormat="1" ht="18.75" customHeight="1">
      <c r="A255" s="214" t="s">
        <v>168</v>
      </c>
      <c r="B255" s="36" t="s">
        <v>28</v>
      </c>
      <c r="C255" s="29">
        <f>C256</f>
        <v>1813500</v>
      </c>
      <c r="D255" s="37">
        <f aca="true" t="shared" si="103" ref="D255:N255">D256</f>
        <v>0</v>
      </c>
      <c r="E255" s="37">
        <f t="shared" si="103"/>
        <v>0</v>
      </c>
      <c r="F255" s="37">
        <f t="shared" si="103"/>
        <v>0</v>
      </c>
      <c r="G255" s="37">
        <f t="shared" si="103"/>
        <v>0</v>
      </c>
      <c r="H255" s="37">
        <f t="shared" si="103"/>
        <v>0</v>
      </c>
      <c r="I255" s="37">
        <f t="shared" si="103"/>
        <v>0</v>
      </c>
      <c r="J255" s="37">
        <f t="shared" si="103"/>
        <v>0</v>
      </c>
      <c r="K255" s="37">
        <f t="shared" si="103"/>
        <v>0</v>
      </c>
      <c r="L255" s="29">
        <f t="shared" si="103"/>
        <v>0</v>
      </c>
      <c r="M255" s="29">
        <f t="shared" si="103"/>
        <v>1813500</v>
      </c>
      <c r="N255" s="37">
        <f t="shared" si="103"/>
        <v>0</v>
      </c>
      <c r="O255" s="174" t="s">
        <v>21</v>
      </c>
      <c r="P255" s="192" t="s">
        <v>26</v>
      </c>
      <c r="Q255" s="212"/>
      <c r="R255" s="212"/>
      <c r="S255" s="212"/>
      <c r="T255" s="212"/>
      <c r="U255" s="215"/>
      <c r="V255" s="215">
        <v>0.78</v>
      </c>
      <c r="W255" s="212"/>
      <c r="X255" s="212"/>
      <c r="Y255" s="212"/>
      <c r="Z255" s="212"/>
      <c r="AA255" s="212"/>
      <c r="AB255" s="215">
        <v>0.78</v>
      </c>
      <c r="AC255" s="81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</row>
    <row r="256" spans="1:253" s="32" customFormat="1" ht="31.5">
      <c r="A256" s="214"/>
      <c r="B256" s="38" t="s">
        <v>29</v>
      </c>
      <c r="C256" s="29">
        <v>1813500</v>
      </c>
      <c r="D256" s="37"/>
      <c r="E256" s="37"/>
      <c r="F256" s="37"/>
      <c r="G256" s="37"/>
      <c r="H256" s="37"/>
      <c r="I256" s="37"/>
      <c r="J256" s="37"/>
      <c r="K256" s="37"/>
      <c r="L256" s="29"/>
      <c r="M256" s="29">
        <v>1813500</v>
      </c>
      <c r="N256" s="37"/>
      <c r="O256" s="176"/>
      <c r="P256" s="193"/>
      <c r="Q256" s="213"/>
      <c r="R256" s="213"/>
      <c r="S256" s="213"/>
      <c r="T256" s="213"/>
      <c r="U256" s="216"/>
      <c r="V256" s="216"/>
      <c r="W256" s="213"/>
      <c r="X256" s="213"/>
      <c r="Y256" s="213"/>
      <c r="Z256" s="213"/>
      <c r="AA256" s="213"/>
      <c r="AB256" s="216"/>
      <c r="AC256" s="81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</row>
    <row r="257" spans="1:253" s="32" customFormat="1" ht="15.75" customHeight="1">
      <c r="A257" s="214" t="s">
        <v>169</v>
      </c>
      <c r="B257" s="36" t="s">
        <v>28</v>
      </c>
      <c r="C257" s="29">
        <f>C258</f>
        <v>2557500</v>
      </c>
      <c r="D257" s="37">
        <f aca="true" t="shared" si="104" ref="D257:N257">D258</f>
        <v>0</v>
      </c>
      <c r="E257" s="37">
        <f t="shared" si="104"/>
        <v>0</v>
      </c>
      <c r="F257" s="37">
        <f t="shared" si="104"/>
        <v>0</v>
      </c>
      <c r="G257" s="37">
        <f t="shared" si="104"/>
        <v>0</v>
      </c>
      <c r="H257" s="37">
        <f t="shared" si="104"/>
        <v>0</v>
      </c>
      <c r="I257" s="37">
        <f t="shared" si="104"/>
        <v>0</v>
      </c>
      <c r="J257" s="37">
        <f t="shared" si="104"/>
        <v>0</v>
      </c>
      <c r="K257" s="37">
        <f t="shared" si="104"/>
        <v>0</v>
      </c>
      <c r="L257" s="29">
        <f t="shared" si="104"/>
        <v>0</v>
      </c>
      <c r="M257" s="29">
        <f t="shared" si="104"/>
        <v>2557500</v>
      </c>
      <c r="N257" s="29">
        <f t="shared" si="104"/>
        <v>0</v>
      </c>
      <c r="O257" s="174" t="s">
        <v>21</v>
      </c>
      <c r="P257" s="192" t="s">
        <v>26</v>
      </c>
      <c r="Q257" s="212"/>
      <c r="R257" s="212"/>
      <c r="S257" s="212"/>
      <c r="T257" s="212"/>
      <c r="U257" s="215"/>
      <c r="V257" s="215">
        <v>1.1</v>
      </c>
      <c r="W257" s="215"/>
      <c r="X257" s="42"/>
      <c r="Y257" s="42"/>
      <c r="Z257" s="42"/>
      <c r="AA257" s="31"/>
      <c r="AB257" s="215">
        <v>1.1</v>
      </c>
      <c r="AC257" s="81"/>
      <c r="GS257" s="33"/>
      <c r="GT257" s="33"/>
      <c r="GU257" s="33"/>
      <c r="GV257" s="33"/>
      <c r="GW257" s="33"/>
      <c r="GX257" s="33"/>
      <c r="GY257" s="33"/>
      <c r="GZ257" s="33"/>
      <c r="HA257" s="33"/>
      <c r="HB257" s="33"/>
      <c r="HC257" s="33"/>
      <c r="HD257" s="33"/>
      <c r="HE257" s="33"/>
      <c r="HF257" s="33"/>
      <c r="HG257" s="33"/>
      <c r="HH257" s="33"/>
      <c r="HI257" s="33"/>
      <c r="HJ257" s="33"/>
      <c r="HK257" s="33"/>
      <c r="HL257" s="33"/>
      <c r="HM257" s="33"/>
      <c r="HN257" s="33"/>
      <c r="HO257" s="33"/>
      <c r="HP257" s="33"/>
      <c r="HQ257" s="33"/>
      <c r="HR257" s="33"/>
      <c r="HS257" s="33"/>
      <c r="HT257" s="33"/>
      <c r="HU257" s="33"/>
      <c r="HV257" s="33"/>
      <c r="HW257" s="33"/>
      <c r="HX257" s="33"/>
      <c r="HY257" s="33"/>
      <c r="HZ257" s="33"/>
      <c r="IA257" s="33"/>
      <c r="IB257" s="33"/>
      <c r="IC257" s="33"/>
      <c r="ID257" s="33"/>
      <c r="IE257" s="33"/>
      <c r="IF257" s="33"/>
      <c r="IG257" s="33"/>
      <c r="IH257" s="33"/>
      <c r="II257" s="33"/>
      <c r="IJ257" s="33"/>
      <c r="IK257" s="33"/>
      <c r="IL257" s="33"/>
      <c r="IM257" s="33"/>
      <c r="IN257" s="33"/>
      <c r="IO257" s="33"/>
      <c r="IP257" s="33"/>
      <c r="IQ257" s="33"/>
      <c r="IR257" s="33"/>
      <c r="IS257" s="33"/>
    </row>
    <row r="258" spans="1:253" s="32" customFormat="1" ht="31.5">
      <c r="A258" s="214"/>
      <c r="B258" s="38" t="s">
        <v>29</v>
      </c>
      <c r="C258" s="29">
        <v>2557500</v>
      </c>
      <c r="D258" s="37"/>
      <c r="E258" s="37"/>
      <c r="F258" s="37"/>
      <c r="G258" s="37"/>
      <c r="H258" s="37"/>
      <c r="I258" s="37"/>
      <c r="J258" s="37"/>
      <c r="K258" s="37"/>
      <c r="L258" s="29"/>
      <c r="M258" s="29">
        <v>2557500</v>
      </c>
      <c r="N258" s="29"/>
      <c r="O258" s="176"/>
      <c r="P258" s="193"/>
      <c r="Q258" s="213"/>
      <c r="R258" s="213"/>
      <c r="S258" s="213"/>
      <c r="T258" s="213"/>
      <c r="U258" s="216"/>
      <c r="V258" s="216"/>
      <c r="W258" s="216"/>
      <c r="X258" s="42"/>
      <c r="Y258" s="42"/>
      <c r="Z258" s="42"/>
      <c r="AA258" s="31"/>
      <c r="AB258" s="216"/>
      <c r="AC258" s="81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</row>
    <row r="259" spans="1:253" s="32" customFormat="1" ht="17.25" customHeight="1">
      <c r="A259" s="214" t="s">
        <v>152</v>
      </c>
      <c r="B259" s="36" t="s">
        <v>28</v>
      </c>
      <c r="C259" s="29">
        <v>1139250</v>
      </c>
      <c r="D259" s="43">
        <f aca="true" t="shared" si="105" ref="D259:M259">D260</f>
        <v>0</v>
      </c>
      <c r="E259" s="43">
        <f t="shared" si="105"/>
        <v>0</v>
      </c>
      <c r="F259" s="43">
        <f t="shared" si="105"/>
        <v>0</v>
      </c>
      <c r="G259" s="43">
        <f t="shared" si="105"/>
        <v>0</v>
      </c>
      <c r="H259" s="43">
        <f t="shared" si="105"/>
        <v>0</v>
      </c>
      <c r="I259" s="43">
        <f t="shared" si="105"/>
        <v>0</v>
      </c>
      <c r="J259" s="43">
        <f t="shared" si="105"/>
        <v>0</v>
      </c>
      <c r="K259" s="43">
        <f t="shared" si="105"/>
        <v>0</v>
      </c>
      <c r="L259" s="29">
        <f t="shared" si="105"/>
        <v>0</v>
      </c>
      <c r="M259" s="29">
        <f t="shared" si="105"/>
        <v>1139250</v>
      </c>
      <c r="N259" s="29"/>
      <c r="O259" s="174" t="s">
        <v>21</v>
      </c>
      <c r="P259" s="192" t="s">
        <v>26</v>
      </c>
      <c r="Q259" s="212"/>
      <c r="R259" s="212"/>
      <c r="S259" s="212"/>
      <c r="T259" s="212"/>
      <c r="U259" s="215"/>
      <c r="V259" s="215">
        <v>0.49</v>
      </c>
      <c r="W259" s="215"/>
      <c r="X259" s="42"/>
      <c r="Y259" s="42"/>
      <c r="Z259" s="42"/>
      <c r="AA259" s="31"/>
      <c r="AB259" s="215">
        <v>0.49</v>
      </c>
      <c r="AC259" s="81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</row>
    <row r="260" spans="1:253" s="32" customFormat="1" ht="31.5">
      <c r="A260" s="214"/>
      <c r="B260" s="38" t="s">
        <v>29</v>
      </c>
      <c r="C260" s="29">
        <v>1139250</v>
      </c>
      <c r="D260" s="43"/>
      <c r="E260" s="43"/>
      <c r="F260" s="43"/>
      <c r="G260" s="43"/>
      <c r="H260" s="43"/>
      <c r="I260" s="43"/>
      <c r="J260" s="43"/>
      <c r="K260" s="43"/>
      <c r="L260" s="29"/>
      <c r="M260" s="29">
        <v>1139250</v>
      </c>
      <c r="N260" s="29"/>
      <c r="O260" s="176"/>
      <c r="P260" s="193"/>
      <c r="Q260" s="213"/>
      <c r="R260" s="213"/>
      <c r="S260" s="213"/>
      <c r="T260" s="213"/>
      <c r="U260" s="216"/>
      <c r="V260" s="216"/>
      <c r="W260" s="216"/>
      <c r="X260" s="42"/>
      <c r="Y260" s="42"/>
      <c r="Z260" s="42"/>
      <c r="AA260" s="31"/>
      <c r="AB260" s="216"/>
      <c r="AC260" s="81"/>
      <c r="GS260" s="33"/>
      <c r="GT260" s="33"/>
      <c r="GU260" s="33"/>
      <c r="GV260" s="33"/>
      <c r="GW260" s="33"/>
      <c r="GX260" s="33"/>
      <c r="GY260" s="33"/>
      <c r="GZ260" s="33"/>
      <c r="HA260" s="33"/>
      <c r="HB260" s="33"/>
      <c r="HC260" s="33"/>
      <c r="HD260" s="33"/>
      <c r="HE260" s="33"/>
      <c r="HF260" s="33"/>
      <c r="HG260" s="33"/>
      <c r="HH260" s="33"/>
      <c r="HI260" s="33"/>
      <c r="HJ260" s="33"/>
      <c r="HK260" s="33"/>
      <c r="HL260" s="33"/>
      <c r="HM260" s="33"/>
      <c r="HN260" s="33"/>
      <c r="HO260" s="33"/>
      <c r="HP260" s="33"/>
      <c r="HQ260" s="33"/>
      <c r="HR260" s="33"/>
      <c r="HS260" s="33"/>
      <c r="HT260" s="33"/>
      <c r="HU260" s="33"/>
      <c r="HV260" s="33"/>
      <c r="HW260" s="33"/>
      <c r="HX260" s="33"/>
      <c r="HY260" s="33"/>
      <c r="HZ260" s="33"/>
      <c r="IA260" s="33"/>
      <c r="IB260" s="33"/>
      <c r="IC260" s="33"/>
      <c r="ID260" s="33"/>
      <c r="IE260" s="33"/>
      <c r="IF260" s="33"/>
      <c r="IG260" s="33"/>
      <c r="IH260" s="33"/>
      <c r="II260" s="33"/>
      <c r="IJ260" s="33"/>
      <c r="IK260" s="33"/>
      <c r="IL260" s="33"/>
      <c r="IM260" s="33"/>
      <c r="IN260" s="33"/>
      <c r="IO260" s="33"/>
      <c r="IP260" s="33"/>
      <c r="IQ260" s="33"/>
      <c r="IR260" s="33"/>
      <c r="IS260" s="33"/>
    </row>
    <row r="261" spans="1:253" s="32" customFormat="1" ht="16.5" customHeight="1">
      <c r="A261" s="214" t="s">
        <v>153</v>
      </c>
      <c r="B261" s="36" t="s">
        <v>28</v>
      </c>
      <c r="C261" s="29">
        <f>C262</f>
        <v>2185500</v>
      </c>
      <c r="D261" s="37">
        <f aca="true" t="shared" si="106" ref="D261:M261">D262</f>
        <v>0</v>
      </c>
      <c r="E261" s="37">
        <f t="shared" si="106"/>
        <v>0</v>
      </c>
      <c r="F261" s="37">
        <f t="shared" si="106"/>
        <v>0</v>
      </c>
      <c r="G261" s="37">
        <f t="shared" si="106"/>
        <v>0</v>
      </c>
      <c r="H261" s="37">
        <f t="shared" si="106"/>
        <v>0</v>
      </c>
      <c r="I261" s="37">
        <f t="shared" si="106"/>
        <v>0</v>
      </c>
      <c r="J261" s="37">
        <f t="shared" si="106"/>
        <v>0</v>
      </c>
      <c r="K261" s="37">
        <f t="shared" si="106"/>
        <v>0</v>
      </c>
      <c r="L261" s="29">
        <f t="shared" si="106"/>
        <v>0</v>
      </c>
      <c r="M261" s="29">
        <f t="shared" si="106"/>
        <v>2185500</v>
      </c>
      <c r="N261" s="29"/>
      <c r="O261" s="174" t="s">
        <v>21</v>
      </c>
      <c r="P261" s="192" t="s">
        <v>26</v>
      </c>
      <c r="Q261" s="212"/>
      <c r="R261" s="212"/>
      <c r="S261" s="212"/>
      <c r="T261" s="212"/>
      <c r="U261" s="215"/>
      <c r="V261" s="215">
        <v>0.94</v>
      </c>
      <c r="W261" s="215"/>
      <c r="X261" s="42"/>
      <c r="Y261" s="42"/>
      <c r="Z261" s="42"/>
      <c r="AA261" s="31"/>
      <c r="AB261" s="215">
        <v>0.94</v>
      </c>
      <c r="AC261" s="81"/>
      <c r="GS261" s="33"/>
      <c r="GT261" s="33"/>
      <c r="GU261" s="33"/>
      <c r="GV261" s="33"/>
      <c r="GW261" s="33"/>
      <c r="GX261" s="33"/>
      <c r="GY261" s="33"/>
      <c r="GZ261" s="33"/>
      <c r="HA261" s="33"/>
      <c r="HB261" s="33"/>
      <c r="HC261" s="33"/>
      <c r="HD261" s="33"/>
      <c r="HE261" s="33"/>
      <c r="HF261" s="33"/>
      <c r="HG261" s="33"/>
      <c r="HH261" s="33"/>
      <c r="HI261" s="33"/>
      <c r="HJ261" s="33"/>
      <c r="HK261" s="33"/>
      <c r="HL261" s="33"/>
      <c r="HM261" s="33"/>
      <c r="HN261" s="33"/>
      <c r="HO261" s="33"/>
      <c r="HP261" s="33"/>
      <c r="HQ261" s="33"/>
      <c r="HR261" s="33"/>
      <c r="HS261" s="33"/>
      <c r="HT261" s="33"/>
      <c r="HU261" s="33"/>
      <c r="HV261" s="33"/>
      <c r="HW261" s="33"/>
      <c r="HX261" s="33"/>
      <c r="HY261" s="33"/>
      <c r="HZ261" s="33"/>
      <c r="IA261" s="33"/>
      <c r="IB261" s="33"/>
      <c r="IC261" s="33"/>
      <c r="ID261" s="33"/>
      <c r="IE261" s="33"/>
      <c r="IF261" s="33"/>
      <c r="IG261" s="33"/>
      <c r="IH261" s="33"/>
      <c r="II261" s="33"/>
      <c r="IJ261" s="33"/>
      <c r="IK261" s="33"/>
      <c r="IL261" s="33"/>
      <c r="IM261" s="33"/>
      <c r="IN261" s="33"/>
      <c r="IO261" s="33"/>
      <c r="IP261" s="33"/>
      <c r="IQ261" s="33"/>
      <c r="IR261" s="33"/>
      <c r="IS261" s="33"/>
    </row>
    <row r="262" spans="1:253" s="32" customFormat="1" ht="31.5">
      <c r="A262" s="214"/>
      <c r="B262" s="38" t="s">
        <v>29</v>
      </c>
      <c r="C262" s="29">
        <v>2185500</v>
      </c>
      <c r="D262" s="37"/>
      <c r="E262" s="37"/>
      <c r="F262" s="37"/>
      <c r="G262" s="37"/>
      <c r="H262" s="37"/>
      <c r="I262" s="37"/>
      <c r="J262" s="37"/>
      <c r="K262" s="37"/>
      <c r="L262" s="29"/>
      <c r="M262" s="29">
        <v>2185500</v>
      </c>
      <c r="N262" s="29"/>
      <c r="O262" s="176"/>
      <c r="P262" s="193"/>
      <c r="Q262" s="213"/>
      <c r="R262" s="213"/>
      <c r="S262" s="213"/>
      <c r="T262" s="213"/>
      <c r="U262" s="216"/>
      <c r="V262" s="216"/>
      <c r="W262" s="216"/>
      <c r="X262" s="42"/>
      <c r="Y262" s="42"/>
      <c r="Z262" s="42"/>
      <c r="AA262" s="31"/>
      <c r="AB262" s="216"/>
      <c r="AC262" s="81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</row>
    <row r="263" spans="1:253" s="32" customFormat="1" ht="15.75" customHeight="1">
      <c r="A263" s="214" t="s">
        <v>154</v>
      </c>
      <c r="B263" s="36" t="s">
        <v>28</v>
      </c>
      <c r="C263" s="29">
        <f>C264</f>
        <v>976500</v>
      </c>
      <c r="D263" s="37">
        <f aca="true" t="shared" si="107" ref="D263:N263">D264</f>
        <v>0</v>
      </c>
      <c r="E263" s="37">
        <f t="shared" si="107"/>
        <v>0</v>
      </c>
      <c r="F263" s="37">
        <f t="shared" si="107"/>
        <v>0</v>
      </c>
      <c r="G263" s="37">
        <f t="shared" si="107"/>
        <v>0</v>
      </c>
      <c r="H263" s="37">
        <f t="shared" si="107"/>
        <v>0</v>
      </c>
      <c r="I263" s="37">
        <f t="shared" si="107"/>
        <v>0</v>
      </c>
      <c r="J263" s="37">
        <f t="shared" si="107"/>
        <v>0</v>
      </c>
      <c r="K263" s="37">
        <f t="shared" si="107"/>
        <v>0</v>
      </c>
      <c r="L263" s="29">
        <f t="shared" si="107"/>
        <v>0</v>
      </c>
      <c r="M263" s="29">
        <f t="shared" si="107"/>
        <v>976500</v>
      </c>
      <c r="N263" s="29">
        <f t="shared" si="107"/>
        <v>0</v>
      </c>
      <c r="O263" s="174" t="s">
        <v>21</v>
      </c>
      <c r="P263" s="192" t="s">
        <v>26</v>
      </c>
      <c r="Q263" s="212"/>
      <c r="R263" s="212"/>
      <c r="S263" s="212"/>
      <c r="T263" s="212"/>
      <c r="U263" s="215"/>
      <c r="V263" s="215">
        <v>0.42</v>
      </c>
      <c r="W263" s="215"/>
      <c r="X263" s="42"/>
      <c r="Y263" s="42"/>
      <c r="Z263" s="42"/>
      <c r="AA263" s="31"/>
      <c r="AB263" s="215">
        <v>0.42</v>
      </c>
      <c r="AC263" s="81"/>
      <c r="GS263" s="33"/>
      <c r="GT263" s="33"/>
      <c r="GU263" s="33"/>
      <c r="GV263" s="33"/>
      <c r="GW263" s="33"/>
      <c r="GX263" s="33"/>
      <c r="GY263" s="33"/>
      <c r="GZ263" s="33"/>
      <c r="HA263" s="33"/>
      <c r="HB263" s="33"/>
      <c r="HC263" s="33"/>
      <c r="HD263" s="33"/>
      <c r="HE263" s="33"/>
      <c r="HF263" s="33"/>
      <c r="HG263" s="33"/>
      <c r="HH263" s="33"/>
      <c r="HI263" s="33"/>
      <c r="HJ263" s="33"/>
      <c r="HK263" s="33"/>
      <c r="HL263" s="33"/>
      <c r="HM263" s="33"/>
      <c r="HN263" s="33"/>
      <c r="HO263" s="33"/>
      <c r="HP263" s="33"/>
      <c r="HQ263" s="33"/>
      <c r="HR263" s="33"/>
      <c r="HS263" s="33"/>
      <c r="HT263" s="33"/>
      <c r="HU263" s="33"/>
      <c r="HV263" s="33"/>
      <c r="HW263" s="33"/>
      <c r="HX263" s="33"/>
      <c r="HY263" s="33"/>
      <c r="HZ263" s="33"/>
      <c r="IA263" s="33"/>
      <c r="IB263" s="33"/>
      <c r="IC263" s="33"/>
      <c r="ID263" s="33"/>
      <c r="IE263" s="33"/>
      <c r="IF263" s="33"/>
      <c r="IG263" s="33"/>
      <c r="IH263" s="33"/>
      <c r="II263" s="33"/>
      <c r="IJ263" s="33"/>
      <c r="IK263" s="33"/>
      <c r="IL263" s="33"/>
      <c r="IM263" s="33"/>
      <c r="IN263" s="33"/>
      <c r="IO263" s="33"/>
      <c r="IP263" s="33"/>
      <c r="IQ263" s="33"/>
      <c r="IR263" s="33"/>
      <c r="IS263" s="33"/>
    </row>
    <row r="264" spans="1:253" s="32" customFormat="1" ht="31.5">
      <c r="A264" s="214"/>
      <c r="B264" s="38" t="s">
        <v>29</v>
      </c>
      <c r="C264" s="29">
        <v>976500</v>
      </c>
      <c r="D264" s="37"/>
      <c r="E264" s="37"/>
      <c r="F264" s="37"/>
      <c r="G264" s="37"/>
      <c r="H264" s="37"/>
      <c r="I264" s="37"/>
      <c r="J264" s="37"/>
      <c r="K264" s="37"/>
      <c r="L264" s="29"/>
      <c r="M264" s="29">
        <v>976500</v>
      </c>
      <c r="N264" s="29"/>
      <c r="O264" s="176"/>
      <c r="P264" s="193"/>
      <c r="Q264" s="213"/>
      <c r="R264" s="213"/>
      <c r="S264" s="213"/>
      <c r="T264" s="213"/>
      <c r="U264" s="216"/>
      <c r="V264" s="216"/>
      <c r="W264" s="216"/>
      <c r="X264" s="42"/>
      <c r="Y264" s="42"/>
      <c r="Z264" s="42"/>
      <c r="AA264" s="31"/>
      <c r="AB264" s="216"/>
      <c r="AC264" s="81"/>
      <c r="GS264" s="33"/>
      <c r="GT264" s="33"/>
      <c r="GU264" s="33"/>
      <c r="GV264" s="33"/>
      <c r="GW264" s="33"/>
      <c r="GX264" s="33"/>
      <c r="GY264" s="33"/>
      <c r="GZ264" s="33"/>
      <c r="HA264" s="33"/>
      <c r="HB264" s="33"/>
      <c r="HC264" s="33"/>
      <c r="HD264" s="33"/>
      <c r="HE264" s="33"/>
      <c r="HF264" s="33"/>
      <c r="HG264" s="33"/>
      <c r="HH264" s="33"/>
      <c r="HI264" s="33"/>
      <c r="HJ264" s="33"/>
      <c r="HK264" s="33"/>
      <c r="HL264" s="33"/>
      <c r="HM264" s="33"/>
      <c r="HN264" s="33"/>
      <c r="HO264" s="33"/>
      <c r="HP264" s="33"/>
      <c r="HQ264" s="33"/>
      <c r="HR264" s="33"/>
      <c r="HS264" s="33"/>
      <c r="HT264" s="33"/>
      <c r="HU264" s="33"/>
      <c r="HV264" s="33"/>
      <c r="HW264" s="33"/>
      <c r="HX264" s="33"/>
      <c r="HY264" s="33"/>
      <c r="HZ264" s="33"/>
      <c r="IA264" s="33"/>
      <c r="IB264" s="33"/>
      <c r="IC264" s="33"/>
      <c r="ID264" s="33"/>
      <c r="IE264" s="33"/>
      <c r="IF264" s="33"/>
      <c r="IG264" s="33"/>
      <c r="IH264" s="33"/>
      <c r="II264" s="33"/>
      <c r="IJ264" s="33"/>
      <c r="IK264" s="33"/>
      <c r="IL264" s="33"/>
      <c r="IM264" s="33"/>
      <c r="IN264" s="33"/>
      <c r="IO264" s="33"/>
      <c r="IP264" s="33"/>
      <c r="IQ264" s="33"/>
      <c r="IR264" s="33"/>
      <c r="IS264" s="33"/>
    </row>
    <row r="265" spans="1:253" s="32" customFormat="1" ht="15" customHeight="1">
      <c r="A265" s="214" t="s">
        <v>155</v>
      </c>
      <c r="B265" s="36" t="s">
        <v>28</v>
      </c>
      <c r="C265" s="29">
        <f>C266</f>
        <v>813750</v>
      </c>
      <c r="D265" s="37">
        <f aca="true" t="shared" si="108" ref="D265:M265">D266</f>
        <v>0</v>
      </c>
      <c r="E265" s="37">
        <f t="shared" si="108"/>
        <v>0</v>
      </c>
      <c r="F265" s="37">
        <f t="shared" si="108"/>
        <v>0</v>
      </c>
      <c r="G265" s="37">
        <f t="shared" si="108"/>
        <v>0</v>
      </c>
      <c r="H265" s="37">
        <f t="shared" si="108"/>
        <v>0</v>
      </c>
      <c r="I265" s="37">
        <f t="shared" si="108"/>
        <v>0</v>
      </c>
      <c r="J265" s="37">
        <f t="shared" si="108"/>
        <v>0</v>
      </c>
      <c r="K265" s="37">
        <f t="shared" si="108"/>
        <v>0</v>
      </c>
      <c r="L265" s="37">
        <f t="shared" si="108"/>
        <v>0</v>
      </c>
      <c r="M265" s="29">
        <f t="shared" si="108"/>
        <v>813750</v>
      </c>
      <c r="N265" s="29"/>
      <c r="O265" s="174" t="s">
        <v>21</v>
      </c>
      <c r="P265" s="192" t="s">
        <v>26</v>
      </c>
      <c r="Q265" s="212"/>
      <c r="R265" s="212"/>
      <c r="S265" s="212"/>
      <c r="T265" s="212"/>
      <c r="U265" s="212"/>
      <c r="V265" s="215">
        <v>0.35</v>
      </c>
      <c r="W265" s="215"/>
      <c r="X265" s="42"/>
      <c r="Y265" s="42"/>
      <c r="Z265" s="42"/>
      <c r="AA265" s="31"/>
      <c r="AB265" s="215">
        <v>0.35</v>
      </c>
      <c r="AC265" s="81"/>
      <c r="GS265" s="33"/>
      <c r="GT265" s="33"/>
      <c r="GU265" s="33"/>
      <c r="GV265" s="33"/>
      <c r="GW265" s="33"/>
      <c r="GX265" s="33"/>
      <c r="GY265" s="33"/>
      <c r="GZ265" s="33"/>
      <c r="HA265" s="33"/>
      <c r="HB265" s="33"/>
      <c r="HC265" s="33"/>
      <c r="HD265" s="33"/>
      <c r="HE265" s="33"/>
      <c r="HF265" s="33"/>
      <c r="HG265" s="33"/>
      <c r="HH265" s="33"/>
      <c r="HI265" s="33"/>
      <c r="HJ265" s="33"/>
      <c r="HK265" s="33"/>
      <c r="HL265" s="33"/>
      <c r="HM265" s="33"/>
      <c r="HN265" s="33"/>
      <c r="HO265" s="33"/>
      <c r="HP265" s="33"/>
      <c r="HQ265" s="33"/>
      <c r="HR265" s="33"/>
      <c r="HS265" s="33"/>
      <c r="HT265" s="33"/>
      <c r="HU265" s="33"/>
      <c r="HV265" s="33"/>
      <c r="HW265" s="33"/>
      <c r="HX265" s="33"/>
      <c r="HY265" s="33"/>
      <c r="HZ265" s="33"/>
      <c r="IA265" s="33"/>
      <c r="IB265" s="33"/>
      <c r="IC265" s="33"/>
      <c r="ID265" s="33"/>
      <c r="IE265" s="33"/>
      <c r="IF265" s="33"/>
      <c r="IG265" s="33"/>
      <c r="IH265" s="33"/>
      <c r="II265" s="33"/>
      <c r="IJ265" s="33"/>
      <c r="IK265" s="33"/>
      <c r="IL265" s="33"/>
      <c r="IM265" s="33"/>
      <c r="IN265" s="33"/>
      <c r="IO265" s="33"/>
      <c r="IP265" s="33"/>
      <c r="IQ265" s="33"/>
      <c r="IR265" s="33"/>
      <c r="IS265" s="33"/>
    </row>
    <row r="266" spans="1:253" s="32" customFormat="1" ht="31.5">
      <c r="A266" s="214"/>
      <c r="B266" s="38" t="s">
        <v>29</v>
      </c>
      <c r="C266" s="29">
        <v>813750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29">
        <v>813750</v>
      </c>
      <c r="N266" s="29"/>
      <c r="O266" s="176"/>
      <c r="P266" s="193"/>
      <c r="Q266" s="213"/>
      <c r="R266" s="213"/>
      <c r="S266" s="213"/>
      <c r="T266" s="213"/>
      <c r="U266" s="213"/>
      <c r="V266" s="216"/>
      <c r="W266" s="216"/>
      <c r="X266" s="42"/>
      <c r="Y266" s="42"/>
      <c r="Z266" s="42"/>
      <c r="AA266" s="31"/>
      <c r="AB266" s="216"/>
      <c r="AC266" s="81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</row>
    <row r="267" spans="1:253" s="32" customFormat="1" ht="14.25" customHeight="1">
      <c r="A267" s="214" t="s">
        <v>156</v>
      </c>
      <c r="B267" s="36" t="s">
        <v>28</v>
      </c>
      <c r="C267" s="29">
        <f>C268</f>
        <v>1418250</v>
      </c>
      <c r="D267" s="37">
        <f aca="true" t="shared" si="109" ref="D267:N267">D268</f>
        <v>0</v>
      </c>
      <c r="E267" s="37">
        <f t="shared" si="109"/>
        <v>0</v>
      </c>
      <c r="F267" s="37">
        <f t="shared" si="109"/>
        <v>0</v>
      </c>
      <c r="G267" s="37">
        <f t="shared" si="109"/>
        <v>0</v>
      </c>
      <c r="H267" s="37">
        <f t="shared" si="109"/>
        <v>0</v>
      </c>
      <c r="I267" s="37">
        <f t="shared" si="109"/>
        <v>0</v>
      </c>
      <c r="J267" s="37">
        <f t="shared" si="109"/>
        <v>0</v>
      </c>
      <c r="K267" s="37">
        <f t="shared" si="109"/>
        <v>0</v>
      </c>
      <c r="L267" s="37">
        <f t="shared" si="109"/>
        <v>0</v>
      </c>
      <c r="M267" s="29">
        <f t="shared" si="109"/>
        <v>0</v>
      </c>
      <c r="N267" s="29">
        <f t="shared" si="109"/>
        <v>1418250</v>
      </c>
      <c r="O267" s="174" t="s">
        <v>21</v>
      </c>
      <c r="P267" s="192" t="s">
        <v>26</v>
      </c>
      <c r="Q267" s="212"/>
      <c r="R267" s="212"/>
      <c r="S267" s="212"/>
      <c r="T267" s="212"/>
      <c r="U267" s="212"/>
      <c r="V267" s="215"/>
      <c r="W267" s="215">
        <v>0.61</v>
      </c>
      <c r="X267" s="42"/>
      <c r="Y267" s="42"/>
      <c r="Z267" s="42"/>
      <c r="AA267" s="31"/>
      <c r="AB267" s="215">
        <v>0.61</v>
      </c>
      <c r="AC267" s="81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</row>
    <row r="268" spans="1:253" s="32" customFormat="1" ht="31.5">
      <c r="A268" s="214"/>
      <c r="B268" s="38" t="s">
        <v>29</v>
      </c>
      <c r="C268" s="29">
        <v>1418250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29"/>
      <c r="N268" s="29">
        <v>1418250</v>
      </c>
      <c r="O268" s="176"/>
      <c r="P268" s="193"/>
      <c r="Q268" s="213"/>
      <c r="R268" s="213"/>
      <c r="S268" s="213"/>
      <c r="T268" s="213"/>
      <c r="U268" s="213"/>
      <c r="V268" s="216"/>
      <c r="W268" s="216"/>
      <c r="X268" s="42"/>
      <c r="Y268" s="42"/>
      <c r="Z268" s="42"/>
      <c r="AA268" s="31"/>
      <c r="AB268" s="216"/>
      <c r="AC268" s="81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</row>
    <row r="269" spans="1:253" s="32" customFormat="1" ht="18" customHeight="1">
      <c r="A269" s="214" t="s">
        <v>157</v>
      </c>
      <c r="B269" s="36" t="s">
        <v>28</v>
      </c>
      <c r="C269" s="29">
        <f>C270</f>
        <v>2720250</v>
      </c>
      <c r="D269" s="37">
        <f aca="true" t="shared" si="110" ref="D269:N269">D270</f>
        <v>0</v>
      </c>
      <c r="E269" s="37">
        <f t="shared" si="110"/>
        <v>0</v>
      </c>
      <c r="F269" s="37">
        <f t="shared" si="110"/>
        <v>0</v>
      </c>
      <c r="G269" s="37">
        <f t="shared" si="110"/>
        <v>0</v>
      </c>
      <c r="H269" s="37">
        <f t="shared" si="110"/>
        <v>0</v>
      </c>
      <c r="I269" s="37">
        <f t="shared" si="110"/>
        <v>0</v>
      </c>
      <c r="J269" s="37">
        <f t="shared" si="110"/>
        <v>0</v>
      </c>
      <c r="K269" s="37">
        <f t="shared" si="110"/>
        <v>0</v>
      </c>
      <c r="L269" s="37">
        <f t="shared" si="110"/>
        <v>0</v>
      </c>
      <c r="M269" s="29">
        <f t="shared" si="110"/>
        <v>0</v>
      </c>
      <c r="N269" s="29">
        <f t="shared" si="110"/>
        <v>2720250</v>
      </c>
      <c r="O269" s="174" t="s">
        <v>21</v>
      </c>
      <c r="P269" s="192" t="s">
        <v>26</v>
      </c>
      <c r="Q269" s="212"/>
      <c r="R269" s="212"/>
      <c r="S269" s="212"/>
      <c r="T269" s="212"/>
      <c r="U269" s="212"/>
      <c r="V269" s="215"/>
      <c r="W269" s="215">
        <v>1.17</v>
      </c>
      <c r="X269" s="42"/>
      <c r="Y269" s="42"/>
      <c r="Z269" s="42"/>
      <c r="AA269" s="31"/>
      <c r="AB269" s="215">
        <v>1.17</v>
      </c>
      <c r="AC269" s="81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</row>
    <row r="270" spans="1:253" s="32" customFormat="1" ht="31.5">
      <c r="A270" s="214"/>
      <c r="B270" s="38" t="s">
        <v>29</v>
      </c>
      <c r="C270" s="29">
        <v>2720250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29"/>
      <c r="N270" s="29">
        <v>2720250</v>
      </c>
      <c r="O270" s="176"/>
      <c r="P270" s="193"/>
      <c r="Q270" s="213"/>
      <c r="R270" s="213"/>
      <c r="S270" s="213"/>
      <c r="T270" s="213"/>
      <c r="U270" s="213"/>
      <c r="V270" s="216"/>
      <c r="W270" s="216"/>
      <c r="X270" s="42"/>
      <c r="Y270" s="42"/>
      <c r="Z270" s="42"/>
      <c r="AA270" s="31"/>
      <c r="AB270" s="216"/>
      <c r="AC270" s="81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</row>
    <row r="271" spans="1:253" s="32" customFormat="1" ht="18" customHeight="1">
      <c r="A271" s="214" t="s">
        <v>158</v>
      </c>
      <c r="B271" s="36" t="s">
        <v>28</v>
      </c>
      <c r="C271" s="29">
        <f>C272</f>
        <v>3348000</v>
      </c>
      <c r="D271" s="37">
        <f aca="true" t="shared" si="111" ref="D271:N271">D272</f>
        <v>0</v>
      </c>
      <c r="E271" s="37">
        <f t="shared" si="111"/>
        <v>0</v>
      </c>
      <c r="F271" s="37">
        <f t="shared" si="111"/>
        <v>0</v>
      </c>
      <c r="G271" s="37">
        <f t="shared" si="111"/>
        <v>0</v>
      </c>
      <c r="H271" s="37">
        <f t="shared" si="111"/>
        <v>0</v>
      </c>
      <c r="I271" s="37">
        <f t="shared" si="111"/>
        <v>0</v>
      </c>
      <c r="J271" s="37">
        <f t="shared" si="111"/>
        <v>0</v>
      </c>
      <c r="K271" s="37">
        <f t="shared" si="111"/>
        <v>0</v>
      </c>
      <c r="L271" s="37">
        <f t="shared" si="111"/>
        <v>0</v>
      </c>
      <c r="M271" s="29">
        <f t="shared" si="111"/>
        <v>0</v>
      </c>
      <c r="N271" s="29">
        <f t="shared" si="111"/>
        <v>3348000</v>
      </c>
      <c r="O271" s="174" t="s">
        <v>21</v>
      </c>
      <c r="P271" s="192" t="s">
        <v>26</v>
      </c>
      <c r="Q271" s="212"/>
      <c r="R271" s="212"/>
      <c r="S271" s="212"/>
      <c r="T271" s="212"/>
      <c r="U271" s="212"/>
      <c r="V271" s="215"/>
      <c r="W271" s="215">
        <v>1.44</v>
      </c>
      <c r="X271" s="42"/>
      <c r="Y271" s="42"/>
      <c r="Z271" s="42"/>
      <c r="AA271" s="31"/>
      <c r="AB271" s="215">
        <v>1.44</v>
      </c>
      <c r="AC271" s="81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</row>
    <row r="272" spans="1:253" s="32" customFormat="1" ht="31.5">
      <c r="A272" s="214"/>
      <c r="B272" s="38" t="s">
        <v>29</v>
      </c>
      <c r="C272" s="29">
        <v>3348000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29"/>
      <c r="N272" s="29">
        <v>3348000</v>
      </c>
      <c r="O272" s="176"/>
      <c r="P272" s="193"/>
      <c r="Q272" s="213"/>
      <c r="R272" s="213"/>
      <c r="S272" s="213"/>
      <c r="T272" s="213"/>
      <c r="U272" s="213"/>
      <c r="V272" s="216"/>
      <c r="W272" s="216"/>
      <c r="X272" s="42"/>
      <c r="Y272" s="42"/>
      <c r="Z272" s="42"/>
      <c r="AA272" s="31"/>
      <c r="AB272" s="216"/>
      <c r="AC272" s="81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</row>
    <row r="273" spans="1:253" s="32" customFormat="1" ht="16.5" customHeight="1">
      <c r="A273" s="214" t="s">
        <v>159</v>
      </c>
      <c r="B273" s="36" t="s">
        <v>28</v>
      </c>
      <c r="C273" s="29">
        <f>C274</f>
        <v>6231000</v>
      </c>
      <c r="D273" s="37">
        <f aca="true" t="shared" si="112" ref="D273:N273">D274</f>
        <v>0</v>
      </c>
      <c r="E273" s="37">
        <f t="shared" si="112"/>
        <v>0</v>
      </c>
      <c r="F273" s="37">
        <f t="shared" si="112"/>
        <v>0</v>
      </c>
      <c r="G273" s="37">
        <f t="shared" si="112"/>
        <v>0</v>
      </c>
      <c r="H273" s="37">
        <f t="shared" si="112"/>
        <v>0</v>
      </c>
      <c r="I273" s="37">
        <f t="shared" si="112"/>
        <v>0</v>
      </c>
      <c r="J273" s="37">
        <f t="shared" si="112"/>
        <v>0</v>
      </c>
      <c r="K273" s="37">
        <f t="shared" si="112"/>
        <v>0</v>
      </c>
      <c r="L273" s="37">
        <f t="shared" si="112"/>
        <v>0</v>
      </c>
      <c r="M273" s="29">
        <f t="shared" si="112"/>
        <v>0</v>
      </c>
      <c r="N273" s="29">
        <f t="shared" si="112"/>
        <v>6231000</v>
      </c>
      <c r="O273" s="174" t="s">
        <v>21</v>
      </c>
      <c r="P273" s="192" t="s">
        <v>26</v>
      </c>
      <c r="Q273" s="212"/>
      <c r="R273" s="212"/>
      <c r="S273" s="212"/>
      <c r="T273" s="212"/>
      <c r="U273" s="212"/>
      <c r="V273" s="215"/>
      <c r="W273" s="215">
        <v>2.68</v>
      </c>
      <c r="X273" s="42"/>
      <c r="Y273" s="42"/>
      <c r="Z273" s="42"/>
      <c r="AA273" s="31"/>
      <c r="AB273" s="215">
        <v>2.68</v>
      </c>
      <c r="AC273" s="81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</row>
    <row r="274" spans="1:253" s="32" customFormat="1" ht="31.5">
      <c r="A274" s="214"/>
      <c r="B274" s="38" t="s">
        <v>29</v>
      </c>
      <c r="C274" s="29">
        <v>6231000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29"/>
      <c r="N274" s="29">
        <v>6231000</v>
      </c>
      <c r="O274" s="176"/>
      <c r="P274" s="193"/>
      <c r="Q274" s="213"/>
      <c r="R274" s="213"/>
      <c r="S274" s="213"/>
      <c r="T274" s="213"/>
      <c r="U274" s="213"/>
      <c r="V274" s="216"/>
      <c r="W274" s="216"/>
      <c r="X274" s="42"/>
      <c r="Y274" s="42"/>
      <c r="Z274" s="42"/>
      <c r="AA274" s="31"/>
      <c r="AB274" s="216"/>
      <c r="AC274" s="81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</row>
    <row r="275" spans="1:253" s="32" customFormat="1" ht="19.5" customHeight="1">
      <c r="A275" s="214" t="s">
        <v>160</v>
      </c>
      <c r="B275" s="36" t="s">
        <v>28</v>
      </c>
      <c r="C275" s="29">
        <f>C276</f>
        <v>1023000</v>
      </c>
      <c r="D275" s="37">
        <f aca="true" t="shared" si="113" ref="D275:N275">D276</f>
        <v>0</v>
      </c>
      <c r="E275" s="37">
        <f t="shared" si="113"/>
        <v>0</v>
      </c>
      <c r="F275" s="37">
        <f t="shared" si="113"/>
        <v>0</v>
      </c>
      <c r="G275" s="37">
        <f t="shared" si="113"/>
        <v>0</v>
      </c>
      <c r="H275" s="37">
        <f t="shared" si="113"/>
        <v>0</v>
      </c>
      <c r="I275" s="37">
        <f t="shared" si="113"/>
        <v>0</v>
      </c>
      <c r="J275" s="37">
        <f t="shared" si="113"/>
        <v>0</v>
      </c>
      <c r="K275" s="37">
        <f t="shared" si="113"/>
        <v>0</v>
      </c>
      <c r="L275" s="37">
        <f t="shared" si="113"/>
        <v>0</v>
      </c>
      <c r="M275" s="29">
        <f t="shared" si="113"/>
        <v>0</v>
      </c>
      <c r="N275" s="29">
        <f t="shared" si="113"/>
        <v>1023000</v>
      </c>
      <c r="O275" s="174" t="s">
        <v>21</v>
      </c>
      <c r="P275" s="192" t="s">
        <v>26</v>
      </c>
      <c r="Q275" s="212"/>
      <c r="R275" s="212"/>
      <c r="S275" s="212"/>
      <c r="T275" s="212"/>
      <c r="U275" s="212"/>
      <c r="V275" s="215"/>
      <c r="W275" s="215">
        <v>0.44</v>
      </c>
      <c r="X275" s="42"/>
      <c r="Y275" s="42"/>
      <c r="Z275" s="42"/>
      <c r="AA275" s="31"/>
      <c r="AB275" s="215">
        <v>0.44</v>
      </c>
      <c r="AC275" s="81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</row>
    <row r="276" spans="1:253" s="32" customFormat="1" ht="31.5">
      <c r="A276" s="214"/>
      <c r="B276" s="38" t="s">
        <v>29</v>
      </c>
      <c r="C276" s="29">
        <v>1023000</v>
      </c>
      <c r="D276" s="37"/>
      <c r="E276" s="37"/>
      <c r="F276" s="37"/>
      <c r="G276" s="37"/>
      <c r="H276" s="37"/>
      <c r="I276" s="37"/>
      <c r="J276" s="37"/>
      <c r="K276" s="37"/>
      <c r="L276" s="37"/>
      <c r="M276" s="29"/>
      <c r="N276" s="29">
        <v>1023000</v>
      </c>
      <c r="O276" s="176"/>
      <c r="P276" s="193"/>
      <c r="Q276" s="213"/>
      <c r="R276" s="213"/>
      <c r="S276" s="213"/>
      <c r="T276" s="213"/>
      <c r="U276" s="213"/>
      <c r="V276" s="216"/>
      <c r="W276" s="216"/>
      <c r="X276" s="42"/>
      <c r="Y276" s="42"/>
      <c r="Z276" s="42"/>
      <c r="AA276" s="31"/>
      <c r="AB276" s="216"/>
      <c r="AC276" s="81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</row>
    <row r="277" spans="1:253" s="8" customFormat="1" ht="16.5" customHeight="1">
      <c r="A277" s="214" t="s">
        <v>161</v>
      </c>
      <c r="B277" s="36" t="s">
        <v>28</v>
      </c>
      <c r="C277" s="29">
        <f>C278</f>
        <v>13647750</v>
      </c>
      <c r="D277" s="37">
        <f aca="true" t="shared" si="114" ref="D277:N277">D278</f>
        <v>0</v>
      </c>
      <c r="E277" s="37">
        <f t="shared" si="114"/>
        <v>0</v>
      </c>
      <c r="F277" s="37">
        <f t="shared" si="114"/>
        <v>0</v>
      </c>
      <c r="G277" s="37">
        <f t="shared" si="114"/>
        <v>0</v>
      </c>
      <c r="H277" s="37">
        <f t="shared" si="114"/>
        <v>0</v>
      </c>
      <c r="I277" s="37">
        <f t="shared" si="114"/>
        <v>0</v>
      </c>
      <c r="J277" s="37">
        <f t="shared" si="114"/>
        <v>0</v>
      </c>
      <c r="K277" s="37">
        <f t="shared" si="114"/>
        <v>0</v>
      </c>
      <c r="L277" s="37">
        <f t="shared" si="114"/>
        <v>0</v>
      </c>
      <c r="M277" s="37">
        <f t="shared" si="114"/>
        <v>0</v>
      </c>
      <c r="N277" s="29">
        <f t="shared" si="114"/>
        <v>13647750</v>
      </c>
      <c r="O277" s="174" t="s">
        <v>21</v>
      </c>
      <c r="P277" s="192" t="s">
        <v>26</v>
      </c>
      <c r="Q277" s="212"/>
      <c r="R277" s="212"/>
      <c r="S277" s="212"/>
      <c r="T277" s="212"/>
      <c r="U277" s="212"/>
      <c r="V277" s="212"/>
      <c r="W277" s="215">
        <v>5.87</v>
      </c>
      <c r="X277" s="42"/>
      <c r="Y277" s="42"/>
      <c r="Z277" s="42"/>
      <c r="AA277" s="31"/>
      <c r="AB277" s="215">
        <v>5.87</v>
      </c>
      <c r="AC277" s="8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</row>
    <row r="278" spans="1:253" s="8" customFormat="1" ht="31.5">
      <c r="A278" s="214"/>
      <c r="B278" s="38" t="s">
        <v>29</v>
      </c>
      <c r="C278" s="29">
        <v>13647750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29">
        <v>13647750</v>
      </c>
      <c r="O278" s="176"/>
      <c r="P278" s="193"/>
      <c r="Q278" s="213"/>
      <c r="R278" s="213"/>
      <c r="S278" s="213"/>
      <c r="T278" s="213"/>
      <c r="U278" s="213"/>
      <c r="V278" s="213"/>
      <c r="W278" s="216"/>
      <c r="X278" s="42"/>
      <c r="Y278" s="42"/>
      <c r="Z278" s="42"/>
      <c r="AA278" s="31"/>
      <c r="AB278" s="216"/>
      <c r="AC278" s="8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</row>
    <row r="279" spans="1:253" s="8" customFormat="1" ht="17.25" customHeight="1">
      <c r="A279" s="214" t="s">
        <v>162</v>
      </c>
      <c r="B279" s="36" t="s">
        <v>28</v>
      </c>
      <c r="C279" s="29">
        <f>C280</f>
        <v>7672500</v>
      </c>
      <c r="D279" s="37">
        <f aca="true" t="shared" si="115" ref="D279:N279">D280</f>
        <v>0</v>
      </c>
      <c r="E279" s="37">
        <f t="shared" si="115"/>
        <v>0</v>
      </c>
      <c r="F279" s="37">
        <f t="shared" si="115"/>
        <v>0</v>
      </c>
      <c r="G279" s="37">
        <f t="shared" si="115"/>
        <v>0</v>
      </c>
      <c r="H279" s="37">
        <f t="shared" si="115"/>
        <v>0</v>
      </c>
      <c r="I279" s="37">
        <f t="shared" si="115"/>
        <v>0</v>
      </c>
      <c r="J279" s="37">
        <f t="shared" si="115"/>
        <v>0</v>
      </c>
      <c r="K279" s="37">
        <f t="shared" si="115"/>
        <v>0</v>
      </c>
      <c r="L279" s="37">
        <f t="shared" si="115"/>
        <v>0</v>
      </c>
      <c r="M279" s="37">
        <f t="shared" si="115"/>
        <v>0</v>
      </c>
      <c r="N279" s="29">
        <f t="shared" si="115"/>
        <v>7672500</v>
      </c>
      <c r="O279" s="174" t="s">
        <v>21</v>
      </c>
      <c r="P279" s="192" t="s">
        <v>26</v>
      </c>
      <c r="Q279" s="212"/>
      <c r="R279" s="212"/>
      <c r="S279" s="212"/>
      <c r="T279" s="212"/>
      <c r="U279" s="212"/>
      <c r="V279" s="212"/>
      <c r="W279" s="215">
        <v>3.3</v>
      </c>
      <c r="X279" s="42"/>
      <c r="Y279" s="42"/>
      <c r="Z279" s="42"/>
      <c r="AA279" s="31"/>
      <c r="AB279" s="215">
        <v>3.3</v>
      </c>
      <c r="AC279" s="8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</row>
    <row r="280" spans="1:253" s="8" customFormat="1" ht="31.5">
      <c r="A280" s="214"/>
      <c r="B280" s="38" t="s">
        <v>29</v>
      </c>
      <c r="C280" s="29">
        <v>7672500</v>
      </c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29">
        <v>7672500</v>
      </c>
      <c r="O280" s="176"/>
      <c r="P280" s="193"/>
      <c r="Q280" s="213"/>
      <c r="R280" s="213"/>
      <c r="S280" s="213"/>
      <c r="T280" s="213"/>
      <c r="U280" s="213"/>
      <c r="V280" s="213"/>
      <c r="W280" s="216"/>
      <c r="X280" s="42"/>
      <c r="Y280" s="42"/>
      <c r="Z280" s="42"/>
      <c r="AA280" s="31"/>
      <c r="AB280" s="216"/>
      <c r="AC280" s="8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</row>
    <row r="281" spans="1:253" s="8" customFormat="1" ht="17.25" customHeight="1">
      <c r="A281" s="214" t="s">
        <v>170</v>
      </c>
      <c r="B281" s="36" t="s">
        <v>28</v>
      </c>
      <c r="C281" s="29">
        <f>C282</f>
        <v>4789500</v>
      </c>
      <c r="D281" s="37">
        <f aca="true" t="shared" si="116" ref="D281:N285">D282</f>
        <v>0</v>
      </c>
      <c r="E281" s="37">
        <f t="shared" si="116"/>
        <v>0</v>
      </c>
      <c r="F281" s="37">
        <f t="shared" si="116"/>
        <v>0</v>
      </c>
      <c r="G281" s="37">
        <f t="shared" si="116"/>
        <v>0</v>
      </c>
      <c r="H281" s="37">
        <f t="shared" si="116"/>
        <v>0</v>
      </c>
      <c r="I281" s="37">
        <f t="shared" si="116"/>
        <v>0</v>
      </c>
      <c r="J281" s="37">
        <f t="shared" si="116"/>
        <v>0</v>
      </c>
      <c r="K281" s="37">
        <f t="shared" si="116"/>
        <v>0</v>
      </c>
      <c r="L281" s="37">
        <f t="shared" si="116"/>
        <v>0</v>
      </c>
      <c r="M281" s="37">
        <f t="shared" si="116"/>
        <v>0</v>
      </c>
      <c r="N281" s="29">
        <f t="shared" si="116"/>
        <v>4789500</v>
      </c>
      <c r="O281" s="174" t="s">
        <v>21</v>
      </c>
      <c r="P281" s="192" t="s">
        <v>26</v>
      </c>
      <c r="Q281" s="212"/>
      <c r="R281" s="212"/>
      <c r="S281" s="212"/>
      <c r="T281" s="212"/>
      <c r="U281" s="212"/>
      <c r="V281" s="212"/>
      <c r="W281" s="215">
        <v>2.06</v>
      </c>
      <c r="X281" s="42"/>
      <c r="Y281" s="42"/>
      <c r="Z281" s="42"/>
      <c r="AA281" s="31"/>
      <c r="AB281" s="215">
        <v>2.06</v>
      </c>
      <c r="AC281" s="8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</row>
    <row r="282" spans="1:253" s="8" customFormat="1" ht="31.5">
      <c r="A282" s="214"/>
      <c r="B282" s="38" t="s">
        <v>29</v>
      </c>
      <c r="C282" s="29">
        <v>4789500</v>
      </c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29">
        <v>4789500</v>
      </c>
      <c r="O282" s="176"/>
      <c r="P282" s="193"/>
      <c r="Q282" s="213"/>
      <c r="R282" s="213"/>
      <c r="S282" s="213"/>
      <c r="T282" s="213"/>
      <c r="U282" s="213"/>
      <c r="V282" s="213"/>
      <c r="W282" s="216"/>
      <c r="X282" s="42"/>
      <c r="Y282" s="42"/>
      <c r="Z282" s="42"/>
      <c r="AA282" s="31"/>
      <c r="AB282" s="216"/>
      <c r="AC282" s="8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</row>
    <row r="283" spans="1:253" s="8" customFormat="1" ht="15.75">
      <c r="A283" s="214" t="s">
        <v>171</v>
      </c>
      <c r="B283" s="36" t="s">
        <v>28</v>
      </c>
      <c r="C283" s="29">
        <f>C284</f>
        <v>4789500</v>
      </c>
      <c r="D283" s="37">
        <f t="shared" si="116"/>
        <v>0</v>
      </c>
      <c r="E283" s="37">
        <f t="shared" si="116"/>
        <v>0</v>
      </c>
      <c r="F283" s="37">
        <f t="shared" si="116"/>
        <v>0</v>
      </c>
      <c r="G283" s="37">
        <f t="shared" si="116"/>
        <v>0</v>
      </c>
      <c r="H283" s="37">
        <f t="shared" si="116"/>
        <v>0</v>
      </c>
      <c r="I283" s="37">
        <f t="shared" si="116"/>
        <v>0</v>
      </c>
      <c r="J283" s="37">
        <f t="shared" si="116"/>
        <v>0</v>
      </c>
      <c r="K283" s="37">
        <f t="shared" si="116"/>
        <v>0</v>
      </c>
      <c r="L283" s="37">
        <f t="shared" si="116"/>
        <v>0</v>
      </c>
      <c r="M283" s="37">
        <f t="shared" si="116"/>
        <v>0</v>
      </c>
      <c r="N283" s="29">
        <f t="shared" si="116"/>
        <v>6200000</v>
      </c>
      <c r="O283" s="174" t="s">
        <v>21</v>
      </c>
      <c r="P283" s="192" t="s">
        <v>26</v>
      </c>
      <c r="Q283" s="212"/>
      <c r="R283" s="212"/>
      <c r="S283" s="212"/>
      <c r="T283" s="212"/>
      <c r="U283" s="212"/>
      <c r="V283" s="212"/>
      <c r="W283" s="215">
        <v>1.5</v>
      </c>
      <c r="X283" s="42"/>
      <c r="Y283" s="42"/>
      <c r="Z283" s="42"/>
      <c r="AA283" s="31"/>
      <c r="AB283" s="215">
        <v>1.5</v>
      </c>
      <c r="AC283" s="8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</row>
    <row r="284" spans="1:253" s="8" customFormat="1" ht="31.5">
      <c r="A284" s="214"/>
      <c r="B284" s="38" t="s">
        <v>29</v>
      </c>
      <c r="C284" s="29">
        <v>4789500</v>
      </c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29">
        <v>6200000</v>
      </c>
      <c r="O284" s="176"/>
      <c r="P284" s="193"/>
      <c r="Q284" s="213"/>
      <c r="R284" s="213"/>
      <c r="S284" s="213"/>
      <c r="T284" s="213"/>
      <c r="U284" s="213"/>
      <c r="V284" s="213"/>
      <c r="W284" s="216"/>
      <c r="X284" s="42"/>
      <c r="Y284" s="42"/>
      <c r="Z284" s="42"/>
      <c r="AA284" s="31"/>
      <c r="AB284" s="216"/>
      <c r="AC284" s="8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</row>
    <row r="285" spans="1:253" s="8" customFormat="1" ht="15.75">
      <c r="A285" s="214" t="s">
        <v>172</v>
      </c>
      <c r="B285" s="36" t="s">
        <v>28</v>
      </c>
      <c r="C285" s="29">
        <f>C286</f>
        <v>4789500</v>
      </c>
      <c r="D285" s="37">
        <f t="shared" si="116"/>
        <v>0</v>
      </c>
      <c r="E285" s="37">
        <f t="shared" si="116"/>
        <v>0</v>
      </c>
      <c r="F285" s="37">
        <f t="shared" si="116"/>
        <v>0</v>
      </c>
      <c r="G285" s="37">
        <f t="shared" si="116"/>
        <v>0</v>
      </c>
      <c r="H285" s="37">
        <f t="shared" si="116"/>
        <v>0</v>
      </c>
      <c r="I285" s="37">
        <f t="shared" si="116"/>
        <v>0</v>
      </c>
      <c r="J285" s="37">
        <f t="shared" si="116"/>
        <v>0</v>
      </c>
      <c r="K285" s="37">
        <f t="shared" si="116"/>
        <v>0</v>
      </c>
      <c r="L285" s="37">
        <f t="shared" si="116"/>
        <v>0</v>
      </c>
      <c r="M285" s="37">
        <f t="shared" si="116"/>
        <v>0</v>
      </c>
      <c r="N285" s="29">
        <f t="shared" si="116"/>
        <v>7100000</v>
      </c>
      <c r="O285" s="174" t="s">
        <v>21</v>
      </c>
      <c r="P285" s="192" t="s">
        <v>26</v>
      </c>
      <c r="Q285" s="212"/>
      <c r="R285" s="212"/>
      <c r="S285" s="212"/>
      <c r="T285" s="212"/>
      <c r="U285" s="212"/>
      <c r="V285" s="212"/>
      <c r="W285" s="215">
        <v>1.7</v>
      </c>
      <c r="X285" s="42"/>
      <c r="Y285" s="42"/>
      <c r="Z285" s="42"/>
      <c r="AA285" s="31"/>
      <c r="AB285" s="215">
        <v>1.7</v>
      </c>
      <c r="AC285" s="8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</row>
    <row r="286" spans="1:253" s="8" customFormat="1" ht="31.5">
      <c r="A286" s="214"/>
      <c r="B286" s="38" t="s">
        <v>29</v>
      </c>
      <c r="C286" s="29">
        <v>4789500</v>
      </c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29">
        <v>7100000</v>
      </c>
      <c r="O286" s="176"/>
      <c r="P286" s="193"/>
      <c r="Q286" s="213"/>
      <c r="R286" s="213"/>
      <c r="S286" s="213"/>
      <c r="T286" s="213"/>
      <c r="U286" s="213"/>
      <c r="V286" s="213"/>
      <c r="W286" s="216"/>
      <c r="X286" s="42"/>
      <c r="Y286" s="42"/>
      <c r="Z286" s="42"/>
      <c r="AA286" s="31"/>
      <c r="AB286" s="216"/>
      <c r="AC286" s="8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</row>
    <row r="287" spans="1:253" s="8" customFormat="1" ht="16.5" customHeight="1">
      <c r="A287" s="214" t="s">
        <v>38</v>
      </c>
      <c r="B287" s="36" t="s">
        <v>28</v>
      </c>
      <c r="C287" s="29">
        <f>C288</f>
        <v>85234500</v>
      </c>
      <c r="D287" s="29">
        <f aca="true" t="shared" si="117" ref="D287:N287">D288</f>
        <v>0</v>
      </c>
      <c r="E287" s="29">
        <f t="shared" si="117"/>
        <v>0</v>
      </c>
      <c r="F287" s="29">
        <f t="shared" si="117"/>
        <v>0</v>
      </c>
      <c r="G287" s="29">
        <f t="shared" si="117"/>
        <v>0</v>
      </c>
      <c r="H287" s="29">
        <f t="shared" si="117"/>
        <v>0</v>
      </c>
      <c r="I287" s="29">
        <f t="shared" si="117"/>
        <v>0</v>
      </c>
      <c r="J287" s="29">
        <f t="shared" si="117"/>
        <v>0</v>
      </c>
      <c r="K287" s="29">
        <f t="shared" si="117"/>
        <v>0</v>
      </c>
      <c r="L287" s="29">
        <f t="shared" si="117"/>
        <v>13926750</v>
      </c>
      <c r="M287" s="29">
        <f t="shared" si="117"/>
        <v>20878500</v>
      </c>
      <c r="N287" s="29">
        <f t="shared" si="117"/>
        <v>54150250</v>
      </c>
      <c r="O287" s="40" t="s">
        <v>32</v>
      </c>
      <c r="P287" s="40" t="s">
        <v>32</v>
      </c>
      <c r="Q287" s="40" t="s">
        <v>32</v>
      </c>
      <c r="R287" s="40" t="s">
        <v>32</v>
      </c>
      <c r="S287" s="40" t="s">
        <v>32</v>
      </c>
      <c r="T287" s="40" t="s">
        <v>32</v>
      </c>
      <c r="U287" s="40" t="s">
        <v>32</v>
      </c>
      <c r="V287" s="40" t="s">
        <v>32</v>
      </c>
      <c r="W287" s="40" t="s">
        <v>32</v>
      </c>
      <c r="X287" s="42"/>
      <c r="Y287" s="42"/>
      <c r="Z287" s="42"/>
      <c r="AA287" s="31"/>
      <c r="AB287" s="40" t="s">
        <v>32</v>
      </c>
      <c r="AC287" s="8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</row>
    <row r="288" spans="1:253" s="8" customFormat="1" ht="31.5">
      <c r="A288" s="214"/>
      <c r="B288" s="38" t="s">
        <v>29</v>
      </c>
      <c r="C288" s="29">
        <f aca="true" t="shared" si="118" ref="C288:N288">C240</f>
        <v>85234500</v>
      </c>
      <c r="D288" s="29">
        <f t="shared" si="118"/>
        <v>0</v>
      </c>
      <c r="E288" s="29">
        <f t="shared" si="118"/>
        <v>0</v>
      </c>
      <c r="F288" s="29">
        <f t="shared" si="118"/>
        <v>0</v>
      </c>
      <c r="G288" s="29">
        <f t="shared" si="118"/>
        <v>0</v>
      </c>
      <c r="H288" s="29">
        <f t="shared" si="118"/>
        <v>0</v>
      </c>
      <c r="I288" s="29">
        <f t="shared" si="118"/>
        <v>0</v>
      </c>
      <c r="J288" s="29">
        <f t="shared" si="118"/>
        <v>0</v>
      </c>
      <c r="K288" s="29">
        <f t="shared" si="118"/>
        <v>0</v>
      </c>
      <c r="L288" s="29">
        <f t="shared" si="118"/>
        <v>13926750</v>
      </c>
      <c r="M288" s="29">
        <f t="shared" si="118"/>
        <v>20878500</v>
      </c>
      <c r="N288" s="29">
        <f t="shared" si="118"/>
        <v>54150250</v>
      </c>
      <c r="O288" s="40" t="s">
        <v>32</v>
      </c>
      <c r="P288" s="40" t="s">
        <v>32</v>
      </c>
      <c r="Q288" s="40" t="s">
        <v>32</v>
      </c>
      <c r="R288" s="40" t="s">
        <v>32</v>
      </c>
      <c r="S288" s="40" t="s">
        <v>32</v>
      </c>
      <c r="T288" s="40" t="s">
        <v>32</v>
      </c>
      <c r="U288" s="40" t="s">
        <v>32</v>
      </c>
      <c r="V288" s="40" t="s">
        <v>32</v>
      </c>
      <c r="W288" s="40" t="s">
        <v>32</v>
      </c>
      <c r="X288" s="42"/>
      <c r="Y288" s="42"/>
      <c r="Z288" s="42"/>
      <c r="AA288" s="31"/>
      <c r="AB288" s="40" t="s">
        <v>32</v>
      </c>
      <c r="AC288" s="8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</row>
    <row r="289" spans="1:253" s="8" customFormat="1" ht="47.25" customHeight="1">
      <c r="A289" s="222" t="s">
        <v>173</v>
      </c>
      <c r="B289" s="222"/>
      <c r="C289" s="222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114"/>
      <c r="Y289" s="114"/>
      <c r="Z289" s="114"/>
      <c r="AA289" s="31"/>
      <c r="AB289" s="82"/>
      <c r="AC289" s="8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</row>
    <row r="290" spans="1:253" s="8" customFormat="1" ht="15.75">
      <c r="A290" s="214" t="s">
        <v>174</v>
      </c>
      <c r="B290" s="36" t="s">
        <v>28</v>
      </c>
      <c r="C290" s="29">
        <f>C291</f>
        <v>43100000</v>
      </c>
      <c r="D290" s="29">
        <f aca="true" t="shared" si="119" ref="D290:N290">D291</f>
        <v>0</v>
      </c>
      <c r="E290" s="29">
        <f t="shared" si="119"/>
        <v>0</v>
      </c>
      <c r="F290" s="29">
        <f t="shared" si="119"/>
        <v>0</v>
      </c>
      <c r="G290" s="29">
        <f t="shared" si="119"/>
        <v>0</v>
      </c>
      <c r="H290" s="29">
        <f t="shared" si="119"/>
        <v>0</v>
      </c>
      <c r="I290" s="29">
        <f t="shared" si="119"/>
        <v>0</v>
      </c>
      <c r="J290" s="29">
        <f t="shared" si="119"/>
        <v>0</v>
      </c>
      <c r="K290" s="29">
        <f t="shared" si="119"/>
        <v>0</v>
      </c>
      <c r="L290" s="29">
        <f t="shared" si="119"/>
        <v>0</v>
      </c>
      <c r="M290" s="29">
        <f t="shared" si="119"/>
        <v>10100000</v>
      </c>
      <c r="N290" s="29">
        <f t="shared" si="119"/>
        <v>20000000</v>
      </c>
      <c r="O290" s="174" t="s">
        <v>21</v>
      </c>
      <c r="P290" s="192" t="s">
        <v>175</v>
      </c>
      <c r="Q290" s="254">
        <f>Q292+Q294+Q296+Q298</f>
        <v>0</v>
      </c>
      <c r="R290" s="254">
        <f aca="true" t="shared" si="120" ref="R290:AB290">R292+R294+R296+R298</f>
        <v>0</v>
      </c>
      <c r="S290" s="254">
        <f t="shared" si="120"/>
        <v>0</v>
      </c>
      <c r="T290" s="254">
        <f t="shared" si="120"/>
        <v>0</v>
      </c>
      <c r="U290" s="254">
        <f t="shared" si="120"/>
        <v>0</v>
      </c>
      <c r="V290" s="254">
        <f t="shared" si="120"/>
        <v>150</v>
      </c>
      <c r="W290" s="254">
        <f t="shared" si="120"/>
        <v>460</v>
      </c>
      <c r="X290" s="254">
        <f t="shared" si="120"/>
        <v>0</v>
      </c>
      <c r="Y290" s="254">
        <f t="shared" si="120"/>
        <v>0</v>
      </c>
      <c r="Z290" s="254">
        <f t="shared" si="120"/>
        <v>0</v>
      </c>
      <c r="AA290" s="254">
        <f t="shared" si="120"/>
        <v>0</v>
      </c>
      <c r="AB290" s="254">
        <f t="shared" si="120"/>
        <v>610</v>
      </c>
      <c r="AC290" s="8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</row>
    <row r="291" spans="1:253" s="8" customFormat="1" ht="31.5">
      <c r="A291" s="214"/>
      <c r="B291" s="38" t="s">
        <v>29</v>
      </c>
      <c r="C291" s="29">
        <f>C293+C295+C297+C299</f>
        <v>43100000</v>
      </c>
      <c r="D291" s="29">
        <f aca="true" t="shared" si="121" ref="D291:N291">D293+D295+D297+D299</f>
        <v>0</v>
      </c>
      <c r="E291" s="29">
        <f t="shared" si="121"/>
        <v>0</v>
      </c>
      <c r="F291" s="29">
        <f t="shared" si="121"/>
        <v>0</v>
      </c>
      <c r="G291" s="29">
        <f t="shared" si="121"/>
        <v>0</v>
      </c>
      <c r="H291" s="29">
        <f t="shared" si="121"/>
        <v>0</v>
      </c>
      <c r="I291" s="29">
        <f t="shared" si="121"/>
        <v>0</v>
      </c>
      <c r="J291" s="29">
        <f t="shared" si="121"/>
        <v>0</v>
      </c>
      <c r="K291" s="29">
        <f t="shared" si="121"/>
        <v>0</v>
      </c>
      <c r="L291" s="29">
        <f t="shared" si="121"/>
        <v>0</v>
      </c>
      <c r="M291" s="29">
        <f t="shared" si="121"/>
        <v>10100000</v>
      </c>
      <c r="N291" s="29">
        <f t="shared" si="121"/>
        <v>20000000</v>
      </c>
      <c r="O291" s="176"/>
      <c r="P291" s="193"/>
      <c r="Q291" s="255"/>
      <c r="R291" s="255"/>
      <c r="S291" s="255"/>
      <c r="T291" s="255"/>
      <c r="U291" s="255"/>
      <c r="V291" s="255"/>
      <c r="W291" s="255"/>
      <c r="X291" s="255"/>
      <c r="Y291" s="255"/>
      <c r="Z291" s="255"/>
      <c r="AA291" s="255"/>
      <c r="AB291" s="255"/>
      <c r="AC291" s="8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</row>
    <row r="292" spans="1:253" s="8" customFormat="1" ht="15.75">
      <c r="A292" s="214" t="s">
        <v>183</v>
      </c>
      <c r="B292" s="36" t="s">
        <v>28</v>
      </c>
      <c r="C292" s="29">
        <f>C293</f>
        <v>10100000</v>
      </c>
      <c r="D292" s="37">
        <f aca="true" t="shared" si="122" ref="D292:N292">D293</f>
        <v>0</v>
      </c>
      <c r="E292" s="29">
        <f t="shared" si="122"/>
        <v>0</v>
      </c>
      <c r="F292" s="37">
        <f t="shared" si="122"/>
        <v>0</v>
      </c>
      <c r="G292" s="37">
        <f t="shared" si="122"/>
        <v>0</v>
      </c>
      <c r="H292" s="37">
        <f t="shared" si="122"/>
        <v>0</v>
      </c>
      <c r="I292" s="37">
        <f t="shared" si="122"/>
        <v>0</v>
      </c>
      <c r="J292" s="37">
        <f t="shared" si="122"/>
        <v>0</v>
      </c>
      <c r="K292" s="37">
        <f t="shared" si="122"/>
        <v>0</v>
      </c>
      <c r="L292" s="29">
        <f t="shared" si="122"/>
        <v>0</v>
      </c>
      <c r="M292" s="29">
        <f>M293</f>
        <v>10100000</v>
      </c>
      <c r="N292" s="37">
        <f t="shared" si="122"/>
        <v>0</v>
      </c>
      <c r="O292" s="174" t="s">
        <v>21</v>
      </c>
      <c r="P292" s="192" t="s">
        <v>175</v>
      </c>
      <c r="Q292" s="212"/>
      <c r="R292" s="212"/>
      <c r="S292" s="212"/>
      <c r="T292" s="212"/>
      <c r="U292" s="212"/>
      <c r="V292" s="254">
        <v>150</v>
      </c>
      <c r="W292" s="212"/>
      <c r="X292" s="212"/>
      <c r="Y292" s="212"/>
      <c r="Z292" s="212"/>
      <c r="AA292" s="212"/>
      <c r="AB292" s="254">
        <v>150</v>
      </c>
      <c r="AC292" s="8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</row>
    <row r="293" spans="1:253" s="8" customFormat="1" ht="31.5">
      <c r="A293" s="214"/>
      <c r="B293" s="38" t="s">
        <v>29</v>
      </c>
      <c r="C293" s="29">
        <v>10100000</v>
      </c>
      <c r="D293" s="37"/>
      <c r="E293" s="29"/>
      <c r="F293" s="37"/>
      <c r="G293" s="45"/>
      <c r="H293" s="45"/>
      <c r="I293" s="45"/>
      <c r="J293" s="45"/>
      <c r="K293" s="45"/>
      <c r="L293" s="29"/>
      <c r="M293" s="29">
        <v>10100000</v>
      </c>
      <c r="N293" s="45"/>
      <c r="O293" s="176"/>
      <c r="P293" s="193"/>
      <c r="Q293" s="213"/>
      <c r="R293" s="213"/>
      <c r="S293" s="213"/>
      <c r="T293" s="213"/>
      <c r="U293" s="213"/>
      <c r="V293" s="255"/>
      <c r="W293" s="213"/>
      <c r="X293" s="213"/>
      <c r="Y293" s="213"/>
      <c r="Z293" s="213"/>
      <c r="AA293" s="213"/>
      <c r="AB293" s="255"/>
      <c r="AC293" s="8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</row>
    <row r="294" spans="1:253" s="8" customFormat="1" ht="15.75">
      <c r="A294" s="214" t="s">
        <v>184</v>
      </c>
      <c r="B294" s="36" t="s">
        <v>28</v>
      </c>
      <c r="C294" s="29">
        <f>C295</f>
        <v>13000000</v>
      </c>
      <c r="D294" s="37">
        <f aca="true" t="shared" si="123" ref="D294:N294">D295</f>
        <v>0</v>
      </c>
      <c r="E294" s="29">
        <f t="shared" si="123"/>
        <v>0</v>
      </c>
      <c r="F294" s="37">
        <f t="shared" si="123"/>
        <v>0</v>
      </c>
      <c r="G294" s="37">
        <f t="shared" si="123"/>
        <v>0</v>
      </c>
      <c r="H294" s="37">
        <f t="shared" si="123"/>
        <v>0</v>
      </c>
      <c r="I294" s="37">
        <f t="shared" si="123"/>
        <v>0</v>
      </c>
      <c r="J294" s="37">
        <f t="shared" si="123"/>
        <v>0</v>
      </c>
      <c r="K294" s="37">
        <f t="shared" si="123"/>
        <v>0</v>
      </c>
      <c r="L294" s="37">
        <f t="shared" si="123"/>
        <v>0</v>
      </c>
      <c r="M294" s="29"/>
      <c r="N294" s="37">
        <f t="shared" si="123"/>
        <v>0</v>
      </c>
      <c r="O294" s="174" t="s">
        <v>21</v>
      </c>
      <c r="P294" s="192" t="s">
        <v>175</v>
      </c>
      <c r="Q294" s="212"/>
      <c r="R294" s="212"/>
      <c r="S294" s="212"/>
      <c r="T294" s="212"/>
      <c r="U294" s="212"/>
      <c r="V294" s="254"/>
      <c r="W294" s="212"/>
      <c r="X294" s="212"/>
      <c r="Y294" s="212"/>
      <c r="Z294" s="212"/>
      <c r="AA294" s="212"/>
      <c r="AB294" s="254"/>
      <c r="AC294" s="8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</row>
    <row r="295" spans="1:253" s="8" customFormat="1" ht="31.5">
      <c r="A295" s="214"/>
      <c r="B295" s="38" t="s">
        <v>29</v>
      </c>
      <c r="C295" s="29">
        <v>13000000</v>
      </c>
      <c r="D295" s="37"/>
      <c r="E295" s="29"/>
      <c r="F295" s="37"/>
      <c r="G295" s="45"/>
      <c r="H295" s="45"/>
      <c r="I295" s="45"/>
      <c r="J295" s="45"/>
      <c r="K295" s="45"/>
      <c r="L295" s="45"/>
      <c r="M295" s="29"/>
      <c r="N295" s="45"/>
      <c r="O295" s="176"/>
      <c r="P295" s="193"/>
      <c r="Q295" s="213"/>
      <c r="R295" s="213"/>
      <c r="S295" s="213"/>
      <c r="T295" s="213"/>
      <c r="U295" s="213"/>
      <c r="V295" s="255"/>
      <c r="W295" s="213"/>
      <c r="X295" s="213"/>
      <c r="Y295" s="213"/>
      <c r="Z295" s="213"/>
      <c r="AA295" s="213"/>
      <c r="AB295" s="255"/>
      <c r="AC295" s="8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</row>
    <row r="296" spans="1:253" s="8" customFormat="1" ht="15.75">
      <c r="A296" s="214" t="s">
        <v>228</v>
      </c>
      <c r="B296" s="36" t="s">
        <v>28</v>
      </c>
      <c r="C296" s="29">
        <v>12900000</v>
      </c>
      <c r="D296" s="37">
        <f aca="true" t="shared" si="124" ref="D296:M296">D297</f>
        <v>0</v>
      </c>
      <c r="E296" s="29">
        <f t="shared" si="124"/>
        <v>0</v>
      </c>
      <c r="F296" s="37">
        <f t="shared" si="124"/>
        <v>0</v>
      </c>
      <c r="G296" s="37">
        <f t="shared" si="124"/>
        <v>0</v>
      </c>
      <c r="H296" s="37">
        <f t="shared" si="124"/>
        <v>0</v>
      </c>
      <c r="I296" s="37">
        <f t="shared" si="124"/>
        <v>0</v>
      </c>
      <c r="J296" s="37">
        <f t="shared" si="124"/>
        <v>0</v>
      </c>
      <c r="K296" s="37">
        <f t="shared" si="124"/>
        <v>0</v>
      </c>
      <c r="L296" s="37">
        <f t="shared" si="124"/>
        <v>0</v>
      </c>
      <c r="M296" s="37">
        <f t="shared" si="124"/>
        <v>0</v>
      </c>
      <c r="N296" s="29">
        <v>12900000</v>
      </c>
      <c r="O296" s="174" t="s">
        <v>21</v>
      </c>
      <c r="P296" s="192" t="s">
        <v>175</v>
      </c>
      <c r="Q296" s="212"/>
      <c r="R296" s="212"/>
      <c r="S296" s="212"/>
      <c r="T296" s="212"/>
      <c r="U296" s="212"/>
      <c r="V296" s="212"/>
      <c r="W296" s="254">
        <v>270</v>
      </c>
      <c r="X296" s="115"/>
      <c r="Y296" s="115"/>
      <c r="Z296" s="115"/>
      <c r="AA296" s="31"/>
      <c r="AB296" s="254">
        <v>270</v>
      </c>
      <c r="AC296" s="8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</row>
    <row r="297" spans="1:253" s="8" customFormat="1" ht="31.5">
      <c r="A297" s="214"/>
      <c r="B297" s="38" t="s">
        <v>29</v>
      </c>
      <c r="C297" s="29">
        <v>12900000</v>
      </c>
      <c r="D297" s="37"/>
      <c r="E297" s="29"/>
      <c r="F297" s="37"/>
      <c r="G297" s="45"/>
      <c r="H297" s="45"/>
      <c r="I297" s="45"/>
      <c r="J297" s="45"/>
      <c r="K297" s="45"/>
      <c r="L297" s="45"/>
      <c r="M297" s="45"/>
      <c r="N297" s="29">
        <v>12900000</v>
      </c>
      <c r="O297" s="176"/>
      <c r="P297" s="193"/>
      <c r="Q297" s="213"/>
      <c r="R297" s="213"/>
      <c r="S297" s="213"/>
      <c r="T297" s="213"/>
      <c r="U297" s="213"/>
      <c r="V297" s="213"/>
      <c r="W297" s="255"/>
      <c r="X297" s="115"/>
      <c r="Y297" s="115"/>
      <c r="Z297" s="115"/>
      <c r="AA297" s="31"/>
      <c r="AB297" s="255"/>
      <c r="AC297" s="8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</row>
    <row r="298" spans="1:253" s="8" customFormat="1" ht="15.75">
      <c r="A298" s="214" t="s">
        <v>229</v>
      </c>
      <c r="B298" s="36" t="s">
        <v>28</v>
      </c>
      <c r="C298" s="29">
        <f>C299</f>
        <v>7100000</v>
      </c>
      <c r="D298" s="37">
        <f aca="true" t="shared" si="125" ref="D298:M298">D299</f>
        <v>0</v>
      </c>
      <c r="E298" s="29">
        <f t="shared" si="125"/>
        <v>0</v>
      </c>
      <c r="F298" s="37">
        <f t="shared" si="125"/>
        <v>0</v>
      </c>
      <c r="G298" s="37">
        <f t="shared" si="125"/>
        <v>0</v>
      </c>
      <c r="H298" s="37">
        <f t="shared" si="125"/>
        <v>0</v>
      </c>
      <c r="I298" s="37">
        <f t="shared" si="125"/>
        <v>0</v>
      </c>
      <c r="J298" s="37">
        <f t="shared" si="125"/>
        <v>0</v>
      </c>
      <c r="K298" s="37">
        <f t="shared" si="125"/>
        <v>0</v>
      </c>
      <c r="L298" s="37">
        <f t="shared" si="125"/>
        <v>0</v>
      </c>
      <c r="M298" s="37">
        <f t="shared" si="125"/>
        <v>0</v>
      </c>
      <c r="N298" s="29">
        <v>7100000</v>
      </c>
      <c r="O298" s="174" t="s">
        <v>21</v>
      </c>
      <c r="P298" s="192" t="s">
        <v>175</v>
      </c>
      <c r="Q298" s="212"/>
      <c r="R298" s="212"/>
      <c r="S298" s="212"/>
      <c r="T298" s="212"/>
      <c r="U298" s="212"/>
      <c r="V298" s="212"/>
      <c r="W298" s="254">
        <v>190</v>
      </c>
      <c r="X298" s="254"/>
      <c r="Y298" s="254"/>
      <c r="Z298" s="254"/>
      <c r="AA298" s="254"/>
      <c r="AB298" s="254">
        <v>190</v>
      </c>
      <c r="AC298" s="8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</row>
    <row r="299" spans="1:253" s="8" customFormat="1" ht="31.5">
      <c r="A299" s="214"/>
      <c r="B299" s="38" t="s">
        <v>29</v>
      </c>
      <c r="C299" s="29">
        <v>7100000</v>
      </c>
      <c r="D299" s="37"/>
      <c r="E299" s="29"/>
      <c r="F299" s="37"/>
      <c r="G299" s="45"/>
      <c r="H299" s="45"/>
      <c r="I299" s="45"/>
      <c r="J299" s="45"/>
      <c r="K299" s="45"/>
      <c r="L299" s="45"/>
      <c r="M299" s="45"/>
      <c r="N299" s="29">
        <v>7100000</v>
      </c>
      <c r="O299" s="176"/>
      <c r="P299" s="193"/>
      <c r="Q299" s="213"/>
      <c r="R299" s="213"/>
      <c r="S299" s="213"/>
      <c r="T299" s="213"/>
      <c r="U299" s="213"/>
      <c r="V299" s="213"/>
      <c r="W299" s="255"/>
      <c r="X299" s="255"/>
      <c r="Y299" s="255"/>
      <c r="Z299" s="255"/>
      <c r="AA299" s="255"/>
      <c r="AB299" s="255"/>
      <c r="AC299" s="8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</row>
    <row r="300" spans="1:253" s="8" customFormat="1" ht="15.75">
      <c r="A300" s="214" t="s">
        <v>230</v>
      </c>
      <c r="B300" s="36" t="s">
        <v>28</v>
      </c>
      <c r="C300" s="29">
        <f>C301</f>
        <v>43100000</v>
      </c>
      <c r="D300" s="29">
        <f aca="true" t="shared" si="126" ref="D300:N300">D301</f>
        <v>0</v>
      </c>
      <c r="E300" s="29">
        <f t="shared" si="126"/>
        <v>0</v>
      </c>
      <c r="F300" s="29">
        <f t="shared" si="126"/>
        <v>0</v>
      </c>
      <c r="G300" s="29">
        <f t="shared" si="126"/>
        <v>0</v>
      </c>
      <c r="H300" s="29">
        <f t="shared" si="126"/>
        <v>0</v>
      </c>
      <c r="I300" s="29">
        <f t="shared" si="126"/>
        <v>0</v>
      </c>
      <c r="J300" s="29">
        <f t="shared" si="126"/>
        <v>0</v>
      </c>
      <c r="K300" s="29">
        <f t="shared" si="126"/>
        <v>0</v>
      </c>
      <c r="L300" s="29">
        <f t="shared" si="126"/>
        <v>0</v>
      </c>
      <c r="M300" s="29">
        <f t="shared" si="126"/>
        <v>10100000</v>
      </c>
      <c r="N300" s="29">
        <f t="shared" si="126"/>
        <v>20000000</v>
      </c>
      <c r="O300" s="40" t="s">
        <v>32</v>
      </c>
      <c r="P300" s="40" t="s">
        <v>32</v>
      </c>
      <c r="Q300" s="40" t="s">
        <v>32</v>
      </c>
      <c r="R300" s="40" t="s">
        <v>32</v>
      </c>
      <c r="S300" s="40" t="s">
        <v>32</v>
      </c>
      <c r="T300" s="40" t="s">
        <v>32</v>
      </c>
      <c r="U300" s="40" t="s">
        <v>32</v>
      </c>
      <c r="V300" s="40" t="s">
        <v>32</v>
      </c>
      <c r="W300" s="40" t="s">
        <v>32</v>
      </c>
      <c r="X300" s="115"/>
      <c r="Y300" s="115"/>
      <c r="Z300" s="115"/>
      <c r="AA300" s="31"/>
      <c r="AB300" s="40" t="s">
        <v>32</v>
      </c>
      <c r="AC300" s="8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</row>
    <row r="301" spans="1:253" s="8" customFormat="1" ht="31.5">
      <c r="A301" s="214"/>
      <c r="B301" s="38" t="s">
        <v>29</v>
      </c>
      <c r="C301" s="29">
        <f aca="true" t="shared" si="127" ref="C301:N301">C291</f>
        <v>43100000</v>
      </c>
      <c r="D301" s="29">
        <f t="shared" si="127"/>
        <v>0</v>
      </c>
      <c r="E301" s="29">
        <f t="shared" si="127"/>
        <v>0</v>
      </c>
      <c r="F301" s="29">
        <f t="shared" si="127"/>
        <v>0</v>
      </c>
      <c r="G301" s="29">
        <f t="shared" si="127"/>
        <v>0</v>
      </c>
      <c r="H301" s="29">
        <f t="shared" si="127"/>
        <v>0</v>
      </c>
      <c r="I301" s="29">
        <f t="shared" si="127"/>
        <v>0</v>
      </c>
      <c r="J301" s="29">
        <f t="shared" si="127"/>
        <v>0</v>
      </c>
      <c r="K301" s="29">
        <f t="shared" si="127"/>
        <v>0</v>
      </c>
      <c r="L301" s="29">
        <f t="shared" si="127"/>
        <v>0</v>
      </c>
      <c r="M301" s="29">
        <f t="shared" si="127"/>
        <v>10100000</v>
      </c>
      <c r="N301" s="29">
        <f t="shared" si="127"/>
        <v>20000000</v>
      </c>
      <c r="O301" s="40" t="s">
        <v>32</v>
      </c>
      <c r="P301" s="40" t="s">
        <v>32</v>
      </c>
      <c r="Q301" s="40" t="s">
        <v>32</v>
      </c>
      <c r="R301" s="40" t="s">
        <v>32</v>
      </c>
      <c r="S301" s="40" t="s">
        <v>32</v>
      </c>
      <c r="T301" s="40" t="s">
        <v>32</v>
      </c>
      <c r="U301" s="40" t="s">
        <v>32</v>
      </c>
      <c r="V301" s="40" t="s">
        <v>32</v>
      </c>
      <c r="W301" s="40" t="s">
        <v>32</v>
      </c>
      <c r="X301" s="115"/>
      <c r="Y301" s="115"/>
      <c r="Z301" s="115"/>
      <c r="AA301" s="31"/>
      <c r="AB301" s="40" t="s">
        <v>32</v>
      </c>
      <c r="AC301" s="8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</row>
    <row r="302" spans="1:253" s="8" customFormat="1" ht="42" customHeight="1">
      <c r="A302" s="176" t="s">
        <v>39</v>
      </c>
      <c r="B302" s="176"/>
      <c r="C302" s="17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5"/>
      <c r="Q302" s="175"/>
      <c r="R302" s="175"/>
      <c r="S302" s="175"/>
      <c r="T302" s="175"/>
      <c r="U302" s="175"/>
      <c r="V302" s="175"/>
      <c r="W302" s="175"/>
      <c r="X302" s="66"/>
      <c r="Y302" s="66"/>
      <c r="Z302" s="66"/>
      <c r="AA302" s="116"/>
      <c r="AB302" s="117"/>
      <c r="AC302" s="8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</row>
    <row r="303" spans="1:253" s="12" customFormat="1" ht="21.75" customHeight="1">
      <c r="A303" s="214" t="s">
        <v>95</v>
      </c>
      <c r="B303" s="36" t="s">
        <v>28</v>
      </c>
      <c r="C303" s="59">
        <f>C304+C305</f>
        <v>2856000000</v>
      </c>
      <c r="D303" s="59">
        <f aca="true" t="shared" si="128" ref="D303:N303">D304+D305</f>
        <v>0</v>
      </c>
      <c r="E303" s="59">
        <f t="shared" si="128"/>
        <v>0</v>
      </c>
      <c r="F303" s="59">
        <f t="shared" si="128"/>
        <v>0</v>
      </c>
      <c r="G303" s="59">
        <f t="shared" si="128"/>
        <v>0</v>
      </c>
      <c r="H303" s="59">
        <f t="shared" si="128"/>
        <v>0</v>
      </c>
      <c r="I303" s="59">
        <f t="shared" si="128"/>
        <v>0</v>
      </c>
      <c r="J303" s="59">
        <f t="shared" si="128"/>
        <v>0</v>
      </c>
      <c r="K303" s="59">
        <f t="shared" si="128"/>
        <v>0</v>
      </c>
      <c r="L303" s="59">
        <f t="shared" si="128"/>
        <v>465000000</v>
      </c>
      <c r="M303" s="59">
        <f t="shared" si="128"/>
        <v>2026000000</v>
      </c>
      <c r="N303" s="59">
        <f t="shared" si="128"/>
        <v>365000000</v>
      </c>
      <c r="O303" s="180" t="s">
        <v>21</v>
      </c>
      <c r="P303" s="238" t="s">
        <v>49</v>
      </c>
      <c r="Q303" s="235">
        <f>Q315+Q318+Q321+Q324</f>
        <v>0</v>
      </c>
      <c r="R303" s="235">
        <f>R315+R318+R321+R324</f>
        <v>0</v>
      </c>
      <c r="S303" s="235">
        <f>S315+S318+S321+S324</f>
        <v>0</v>
      </c>
      <c r="T303" s="235">
        <f>T315+T318+T321+T324</f>
        <v>0</v>
      </c>
      <c r="U303" s="235">
        <f>U306+U309+U312+U315+U318+U321+U324</f>
        <v>1.56</v>
      </c>
      <c r="V303" s="235">
        <f aca="true" t="shared" si="129" ref="V303:AB303">V306+V309+V312+V315+V318+V321+V324</f>
        <v>3.645</v>
      </c>
      <c r="W303" s="235">
        <f t="shared" si="129"/>
        <v>1.4</v>
      </c>
      <c r="X303" s="235">
        <f t="shared" si="129"/>
        <v>0</v>
      </c>
      <c r="Y303" s="235">
        <f t="shared" si="129"/>
        <v>0</v>
      </c>
      <c r="Z303" s="235">
        <f t="shared" si="129"/>
        <v>0</v>
      </c>
      <c r="AA303" s="235">
        <f t="shared" si="129"/>
        <v>0</v>
      </c>
      <c r="AB303" s="235">
        <f t="shared" si="129"/>
        <v>6.6049999999999995</v>
      </c>
      <c r="AC303" s="8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</row>
    <row r="304" spans="1:253" s="12" customFormat="1" ht="51" customHeight="1">
      <c r="A304" s="214"/>
      <c r="B304" s="38" t="s">
        <v>35</v>
      </c>
      <c r="C304" s="59">
        <f>C307+C310+C313+C316+C319+C322+C325</f>
        <v>2638700000</v>
      </c>
      <c r="D304" s="59">
        <f aca="true" t="shared" si="130" ref="D304:N305">D307+D310+D313+D316+D319+D322+D325</f>
        <v>0</v>
      </c>
      <c r="E304" s="59">
        <f t="shared" si="130"/>
        <v>0</v>
      </c>
      <c r="F304" s="59">
        <f t="shared" si="130"/>
        <v>0</v>
      </c>
      <c r="G304" s="59">
        <f t="shared" si="130"/>
        <v>0</v>
      </c>
      <c r="H304" s="59">
        <f t="shared" si="130"/>
        <v>0</v>
      </c>
      <c r="I304" s="59">
        <f t="shared" si="130"/>
        <v>0</v>
      </c>
      <c r="J304" s="59">
        <f t="shared" si="130"/>
        <v>0</v>
      </c>
      <c r="K304" s="59">
        <f t="shared" si="130"/>
        <v>0</v>
      </c>
      <c r="L304" s="59">
        <f t="shared" si="130"/>
        <v>418500000</v>
      </c>
      <c r="M304" s="59">
        <f t="shared" si="130"/>
        <v>1891700000</v>
      </c>
      <c r="N304" s="59">
        <f t="shared" si="130"/>
        <v>328500000</v>
      </c>
      <c r="O304" s="171"/>
      <c r="P304" s="239"/>
      <c r="Q304" s="236"/>
      <c r="R304" s="236"/>
      <c r="S304" s="236"/>
      <c r="T304" s="236"/>
      <c r="U304" s="236"/>
      <c r="V304" s="236"/>
      <c r="W304" s="236"/>
      <c r="X304" s="236"/>
      <c r="Y304" s="236"/>
      <c r="Z304" s="236"/>
      <c r="AA304" s="236"/>
      <c r="AB304" s="236"/>
      <c r="AC304" s="8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</row>
    <row r="305" spans="1:253" s="12" customFormat="1" ht="34.5" customHeight="1">
      <c r="A305" s="214"/>
      <c r="B305" s="38" t="s">
        <v>29</v>
      </c>
      <c r="C305" s="59">
        <f>C308+C311+C314+C317+C320+C323+C326</f>
        <v>217300000</v>
      </c>
      <c r="D305" s="59">
        <f t="shared" si="130"/>
        <v>0</v>
      </c>
      <c r="E305" s="59">
        <f t="shared" si="130"/>
        <v>0</v>
      </c>
      <c r="F305" s="59">
        <f t="shared" si="130"/>
        <v>0</v>
      </c>
      <c r="G305" s="59">
        <f t="shared" si="130"/>
        <v>0</v>
      </c>
      <c r="H305" s="59">
        <f t="shared" si="130"/>
        <v>0</v>
      </c>
      <c r="I305" s="59">
        <f t="shared" si="130"/>
        <v>0</v>
      </c>
      <c r="J305" s="59">
        <f t="shared" si="130"/>
        <v>0</v>
      </c>
      <c r="K305" s="59">
        <f t="shared" si="130"/>
        <v>0</v>
      </c>
      <c r="L305" s="59">
        <f t="shared" si="130"/>
        <v>46500000</v>
      </c>
      <c r="M305" s="59">
        <f t="shared" si="130"/>
        <v>134300000</v>
      </c>
      <c r="N305" s="59">
        <f t="shared" si="130"/>
        <v>36500000</v>
      </c>
      <c r="O305" s="220"/>
      <c r="P305" s="240"/>
      <c r="Q305" s="237"/>
      <c r="R305" s="237"/>
      <c r="S305" s="237"/>
      <c r="T305" s="237"/>
      <c r="U305" s="237"/>
      <c r="V305" s="237"/>
      <c r="W305" s="237"/>
      <c r="X305" s="237"/>
      <c r="Y305" s="237"/>
      <c r="Z305" s="237"/>
      <c r="AA305" s="237"/>
      <c r="AB305" s="237"/>
      <c r="AC305" s="8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</row>
    <row r="306" spans="1:253" s="12" customFormat="1" ht="17.25" customHeight="1">
      <c r="A306" s="214" t="s">
        <v>176</v>
      </c>
      <c r="B306" s="36" t="s">
        <v>28</v>
      </c>
      <c r="C306" s="59">
        <f>C307+C308</f>
        <v>195000000</v>
      </c>
      <c r="D306" s="60">
        <f aca="true" t="shared" si="131" ref="D306:N306">D307+D308</f>
        <v>0</v>
      </c>
      <c r="E306" s="60">
        <f t="shared" si="131"/>
        <v>0</v>
      </c>
      <c r="F306" s="60">
        <f t="shared" si="131"/>
        <v>0</v>
      </c>
      <c r="G306" s="60">
        <f t="shared" si="131"/>
        <v>0</v>
      </c>
      <c r="H306" s="60">
        <f t="shared" si="131"/>
        <v>0</v>
      </c>
      <c r="I306" s="60">
        <f t="shared" si="131"/>
        <v>0</v>
      </c>
      <c r="J306" s="60">
        <f t="shared" si="131"/>
        <v>0</v>
      </c>
      <c r="K306" s="59"/>
      <c r="L306" s="59">
        <f t="shared" si="131"/>
        <v>195000000</v>
      </c>
      <c r="M306" s="60">
        <f t="shared" si="131"/>
        <v>0</v>
      </c>
      <c r="N306" s="60">
        <f t="shared" si="131"/>
        <v>0</v>
      </c>
      <c r="O306" s="180" t="s">
        <v>21</v>
      </c>
      <c r="P306" s="247" t="s">
        <v>49</v>
      </c>
      <c r="Q306" s="256"/>
      <c r="R306" s="256"/>
      <c r="S306" s="256"/>
      <c r="T306" s="256"/>
      <c r="U306" s="257">
        <v>0.78</v>
      </c>
      <c r="V306" s="256"/>
      <c r="W306" s="256"/>
      <c r="X306" s="256"/>
      <c r="Y306" s="256"/>
      <c r="Z306" s="256"/>
      <c r="AA306" s="256"/>
      <c r="AB306" s="257">
        <v>0.78</v>
      </c>
      <c r="AC306" s="8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</row>
    <row r="307" spans="1:253" s="12" customFormat="1" ht="42" customHeight="1">
      <c r="A307" s="214"/>
      <c r="B307" s="38" t="s">
        <v>35</v>
      </c>
      <c r="C307" s="59">
        <f>D307+E307+F307+K307+L307+M307+N307</f>
        <v>175500000</v>
      </c>
      <c r="D307" s="60"/>
      <c r="E307" s="60"/>
      <c r="F307" s="60"/>
      <c r="G307" s="61"/>
      <c r="H307" s="61"/>
      <c r="I307" s="61"/>
      <c r="J307" s="61"/>
      <c r="K307" s="59"/>
      <c r="L307" s="29">
        <v>175500000</v>
      </c>
      <c r="M307" s="45"/>
      <c r="N307" s="45"/>
      <c r="O307" s="171"/>
      <c r="P307" s="247"/>
      <c r="Q307" s="256"/>
      <c r="R307" s="256"/>
      <c r="S307" s="256"/>
      <c r="T307" s="256"/>
      <c r="U307" s="257"/>
      <c r="V307" s="256"/>
      <c r="W307" s="256"/>
      <c r="X307" s="256"/>
      <c r="Y307" s="256"/>
      <c r="Z307" s="256"/>
      <c r="AA307" s="256"/>
      <c r="AB307" s="257"/>
      <c r="AC307" s="8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</row>
    <row r="308" spans="1:253" s="12" customFormat="1" ht="33.75" customHeight="1">
      <c r="A308" s="214"/>
      <c r="B308" s="38" t="s">
        <v>29</v>
      </c>
      <c r="C308" s="59">
        <f>D308+E308+F308+K308+L308+M308+N308</f>
        <v>19500000</v>
      </c>
      <c r="D308" s="60"/>
      <c r="E308" s="60"/>
      <c r="F308" s="60"/>
      <c r="G308" s="61"/>
      <c r="H308" s="61"/>
      <c r="I308" s="61"/>
      <c r="J308" s="61"/>
      <c r="K308" s="59"/>
      <c r="L308" s="29">
        <v>19500000</v>
      </c>
      <c r="M308" s="45"/>
      <c r="N308" s="45"/>
      <c r="O308" s="220"/>
      <c r="P308" s="247"/>
      <c r="Q308" s="256"/>
      <c r="R308" s="256"/>
      <c r="S308" s="256"/>
      <c r="T308" s="256"/>
      <c r="U308" s="257"/>
      <c r="V308" s="256"/>
      <c r="W308" s="256"/>
      <c r="X308" s="256"/>
      <c r="Y308" s="256"/>
      <c r="Z308" s="256"/>
      <c r="AA308" s="256"/>
      <c r="AB308" s="257"/>
      <c r="AC308" s="8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</row>
    <row r="309" spans="1:253" s="12" customFormat="1" ht="18" customHeight="1">
      <c r="A309" s="214" t="s">
        <v>177</v>
      </c>
      <c r="B309" s="36" t="s">
        <v>28</v>
      </c>
      <c r="C309" s="59">
        <f>C310+C311</f>
        <v>270000000</v>
      </c>
      <c r="D309" s="60">
        <f aca="true" t="shared" si="132" ref="D309:J309">D310+D311</f>
        <v>0</v>
      </c>
      <c r="E309" s="60">
        <f t="shared" si="132"/>
        <v>0</v>
      </c>
      <c r="F309" s="60">
        <f t="shared" si="132"/>
        <v>0</v>
      </c>
      <c r="G309" s="60">
        <f t="shared" si="132"/>
        <v>0</v>
      </c>
      <c r="H309" s="60">
        <f t="shared" si="132"/>
        <v>0</v>
      </c>
      <c r="I309" s="60">
        <f t="shared" si="132"/>
        <v>0</v>
      </c>
      <c r="J309" s="60">
        <f t="shared" si="132"/>
        <v>0</v>
      </c>
      <c r="K309" s="59"/>
      <c r="L309" s="59">
        <f>L310+L311</f>
        <v>270000000</v>
      </c>
      <c r="M309" s="60">
        <f>M310+M311</f>
        <v>0</v>
      </c>
      <c r="N309" s="60">
        <f>N310+N311</f>
        <v>0</v>
      </c>
      <c r="O309" s="180" t="s">
        <v>21</v>
      </c>
      <c r="P309" s="247" t="s">
        <v>49</v>
      </c>
      <c r="Q309" s="256"/>
      <c r="R309" s="256"/>
      <c r="S309" s="256"/>
      <c r="T309" s="256"/>
      <c r="U309" s="257">
        <v>0.78</v>
      </c>
      <c r="V309" s="257"/>
      <c r="W309" s="256"/>
      <c r="X309" s="256"/>
      <c r="Y309" s="256"/>
      <c r="Z309" s="256"/>
      <c r="AA309" s="256"/>
      <c r="AB309" s="257">
        <v>0.78</v>
      </c>
      <c r="AC309" s="8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</row>
    <row r="310" spans="1:253" s="12" customFormat="1" ht="42" customHeight="1">
      <c r="A310" s="214"/>
      <c r="B310" s="38" t="s">
        <v>35</v>
      </c>
      <c r="C310" s="59">
        <f>D310+E310+F310+K310+L310+M310+N310</f>
        <v>243000000</v>
      </c>
      <c r="D310" s="60"/>
      <c r="E310" s="60"/>
      <c r="F310" s="60"/>
      <c r="G310" s="61"/>
      <c r="H310" s="61"/>
      <c r="I310" s="61"/>
      <c r="J310" s="61"/>
      <c r="K310" s="59"/>
      <c r="L310" s="29">
        <v>243000000</v>
      </c>
      <c r="M310" s="29"/>
      <c r="N310" s="45"/>
      <c r="O310" s="171"/>
      <c r="P310" s="247"/>
      <c r="Q310" s="256"/>
      <c r="R310" s="256"/>
      <c r="S310" s="256"/>
      <c r="T310" s="256"/>
      <c r="U310" s="257"/>
      <c r="V310" s="257"/>
      <c r="W310" s="256"/>
      <c r="X310" s="256"/>
      <c r="Y310" s="256"/>
      <c r="Z310" s="256"/>
      <c r="AA310" s="256"/>
      <c r="AB310" s="257"/>
      <c r="AC310" s="8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  <c r="IS310" s="11"/>
    </row>
    <row r="311" spans="1:253" s="12" customFormat="1" ht="32.25" customHeight="1">
      <c r="A311" s="214"/>
      <c r="B311" s="38" t="s">
        <v>29</v>
      </c>
      <c r="C311" s="59">
        <f>D311+E311+F311+K311+L311+M311+N311</f>
        <v>27000000</v>
      </c>
      <c r="D311" s="60"/>
      <c r="E311" s="60"/>
      <c r="F311" s="60"/>
      <c r="G311" s="61"/>
      <c r="H311" s="61"/>
      <c r="I311" s="61"/>
      <c r="J311" s="61"/>
      <c r="K311" s="59"/>
      <c r="L311" s="29">
        <v>27000000</v>
      </c>
      <c r="M311" s="29"/>
      <c r="N311" s="45"/>
      <c r="O311" s="220"/>
      <c r="P311" s="247"/>
      <c r="Q311" s="256"/>
      <c r="R311" s="256"/>
      <c r="S311" s="256"/>
      <c r="T311" s="256"/>
      <c r="U311" s="257"/>
      <c r="V311" s="257"/>
      <c r="W311" s="256"/>
      <c r="X311" s="256"/>
      <c r="Y311" s="256"/>
      <c r="Z311" s="256"/>
      <c r="AA311" s="256"/>
      <c r="AB311" s="257"/>
      <c r="AC311" s="8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</row>
    <row r="312" spans="1:253" s="12" customFormat="1" ht="20.25" customHeight="1">
      <c r="A312" s="214" t="s">
        <v>178</v>
      </c>
      <c r="B312" s="36" t="s">
        <v>28</v>
      </c>
      <c r="C312" s="59">
        <f>C313+C314</f>
        <v>679000000</v>
      </c>
      <c r="D312" s="60">
        <f aca="true" t="shared" si="133" ref="D312:J312">D313+D314</f>
        <v>0</v>
      </c>
      <c r="E312" s="60">
        <f t="shared" si="133"/>
        <v>0</v>
      </c>
      <c r="F312" s="60">
        <f t="shared" si="133"/>
        <v>0</v>
      </c>
      <c r="G312" s="60">
        <f t="shared" si="133"/>
        <v>0</v>
      </c>
      <c r="H312" s="60">
        <f t="shared" si="133"/>
        <v>0</v>
      </c>
      <c r="I312" s="60">
        <f t="shared" si="133"/>
        <v>0</v>
      </c>
      <c r="J312" s="60">
        <f t="shared" si="133"/>
        <v>0</v>
      </c>
      <c r="K312" s="59"/>
      <c r="L312" s="59">
        <f>L313+L314</f>
        <v>0</v>
      </c>
      <c r="M312" s="60">
        <f>M313+M314</f>
        <v>679000000</v>
      </c>
      <c r="N312" s="60">
        <f>N313+N314</f>
        <v>0</v>
      </c>
      <c r="O312" s="180" t="s">
        <v>21</v>
      </c>
      <c r="P312" s="247" t="s">
        <v>49</v>
      </c>
      <c r="Q312" s="256"/>
      <c r="R312" s="256"/>
      <c r="S312" s="256"/>
      <c r="T312" s="256"/>
      <c r="U312" s="257"/>
      <c r="V312" s="258">
        <v>1.5</v>
      </c>
      <c r="W312" s="258"/>
      <c r="X312" s="256"/>
      <c r="Y312" s="256"/>
      <c r="Z312" s="256"/>
      <c r="AA312" s="256"/>
      <c r="AB312" s="258">
        <v>1.5</v>
      </c>
      <c r="AC312" s="8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</row>
    <row r="313" spans="1:253" s="12" customFormat="1" ht="42" customHeight="1">
      <c r="A313" s="214"/>
      <c r="B313" s="38" t="s">
        <v>35</v>
      </c>
      <c r="C313" s="59">
        <f>D313+E313+F313+K313+L313+M313+N313</f>
        <v>645050000</v>
      </c>
      <c r="D313" s="60"/>
      <c r="E313" s="60"/>
      <c r="F313" s="60"/>
      <c r="G313" s="61"/>
      <c r="H313" s="61"/>
      <c r="I313" s="61"/>
      <c r="J313" s="61"/>
      <c r="K313" s="59"/>
      <c r="L313" s="45"/>
      <c r="M313" s="45">
        <v>645050000</v>
      </c>
      <c r="N313" s="45"/>
      <c r="O313" s="171"/>
      <c r="P313" s="247"/>
      <c r="Q313" s="256"/>
      <c r="R313" s="256"/>
      <c r="S313" s="256"/>
      <c r="T313" s="256"/>
      <c r="U313" s="257"/>
      <c r="V313" s="258"/>
      <c r="W313" s="258"/>
      <c r="X313" s="256"/>
      <c r="Y313" s="256"/>
      <c r="Z313" s="256"/>
      <c r="AA313" s="256"/>
      <c r="AB313" s="258"/>
      <c r="AC313" s="8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</row>
    <row r="314" spans="1:253" s="12" customFormat="1" ht="42" customHeight="1">
      <c r="A314" s="214"/>
      <c r="B314" s="38" t="s">
        <v>29</v>
      </c>
      <c r="C314" s="59">
        <f>D314+E314+F314+K314+L314+M314+N314</f>
        <v>33950000</v>
      </c>
      <c r="D314" s="60"/>
      <c r="E314" s="60"/>
      <c r="F314" s="60"/>
      <c r="G314" s="61"/>
      <c r="H314" s="61"/>
      <c r="I314" s="61"/>
      <c r="J314" s="61"/>
      <c r="K314" s="59"/>
      <c r="L314" s="45"/>
      <c r="M314" s="45">
        <v>33950000</v>
      </c>
      <c r="N314" s="45"/>
      <c r="O314" s="220"/>
      <c r="P314" s="247"/>
      <c r="Q314" s="256"/>
      <c r="R314" s="256"/>
      <c r="S314" s="256"/>
      <c r="T314" s="256"/>
      <c r="U314" s="257"/>
      <c r="V314" s="258"/>
      <c r="W314" s="258"/>
      <c r="X314" s="256"/>
      <c r="Y314" s="256"/>
      <c r="Z314" s="256"/>
      <c r="AA314" s="256"/>
      <c r="AB314" s="258"/>
      <c r="AC314" s="8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</row>
    <row r="315" spans="1:253" s="32" customFormat="1" ht="17.25" customHeight="1">
      <c r="A315" s="214" t="s">
        <v>179</v>
      </c>
      <c r="B315" s="36" t="s">
        <v>28</v>
      </c>
      <c r="C315" s="29">
        <f>C316+C317</f>
        <v>687000000</v>
      </c>
      <c r="D315" s="29">
        <f aca="true" t="shared" si="134" ref="D315:N315">D316+D317</f>
        <v>0</v>
      </c>
      <c r="E315" s="29">
        <f t="shared" si="134"/>
        <v>0</v>
      </c>
      <c r="F315" s="29">
        <f t="shared" si="134"/>
        <v>0</v>
      </c>
      <c r="G315" s="29">
        <f t="shared" si="134"/>
        <v>0</v>
      </c>
      <c r="H315" s="29">
        <f t="shared" si="134"/>
        <v>0</v>
      </c>
      <c r="I315" s="29">
        <f t="shared" si="134"/>
        <v>0</v>
      </c>
      <c r="J315" s="29">
        <f t="shared" si="134"/>
        <v>0</v>
      </c>
      <c r="K315" s="29">
        <f t="shared" si="134"/>
        <v>0</v>
      </c>
      <c r="L315" s="29">
        <f t="shared" si="134"/>
        <v>0</v>
      </c>
      <c r="M315" s="29">
        <f t="shared" si="134"/>
        <v>687000000</v>
      </c>
      <c r="N315" s="29">
        <f t="shared" si="134"/>
        <v>0</v>
      </c>
      <c r="O315" s="180" t="s">
        <v>21</v>
      </c>
      <c r="P315" s="247" t="s">
        <v>49</v>
      </c>
      <c r="Q315" s="248"/>
      <c r="R315" s="248"/>
      <c r="S315" s="248"/>
      <c r="T315" s="248"/>
      <c r="U315" s="248"/>
      <c r="V315" s="249">
        <v>1.1</v>
      </c>
      <c r="W315" s="249"/>
      <c r="X315" s="248"/>
      <c r="Y315" s="248"/>
      <c r="Z315" s="248"/>
      <c r="AA315" s="248"/>
      <c r="AB315" s="249">
        <v>1.1</v>
      </c>
      <c r="AC315" s="81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</row>
    <row r="316" spans="1:253" s="32" customFormat="1" ht="45" customHeight="1">
      <c r="A316" s="214"/>
      <c r="B316" s="38" t="s">
        <v>35</v>
      </c>
      <c r="C316" s="29">
        <f>D316+E316+F316+K316+L316+M316+N316</f>
        <v>652650000</v>
      </c>
      <c r="D316" s="29"/>
      <c r="E316" s="29"/>
      <c r="F316" s="29"/>
      <c r="G316" s="29"/>
      <c r="H316" s="29"/>
      <c r="I316" s="29"/>
      <c r="J316" s="29"/>
      <c r="K316" s="29"/>
      <c r="L316" s="29"/>
      <c r="M316" s="29">
        <v>652650000</v>
      </c>
      <c r="N316" s="29"/>
      <c r="O316" s="171"/>
      <c r="P316" s="247"/>
      <c r="Q316" s="248"/>
      <c r="R316" s="248"/>
      <c r="S316" s="248"/>
      <c r="T316" s="248"/>
      <c r="U316" s="248"/>
      <c r="V316" s="249"/>
      <c r="W316" s="249"/>
      <c r="X316" s="248"/>
      <c r="Y316" s="248"/>
      <c r="Z316" s="248"/>
      <c r="AA316" s="248"/>
      <c r="AB316" s="249"/>
      <c r="AC316" s="81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</row>
    <row r="317" spans="1:253" s="32" customFormat="1" ht="33.75" customHeight="1">
      <c r="A317" s="214"/>
      <c r="B317" s="38" t="s">
        <v>29</v>
      </c>
      <c r="C317" s="29">
        <f>D317+E317+F317+K317+L317+M317+N317</f>
        <v>34350000</v>
      </c>
      <c r="D317" s="29"/>
      <c r="E317" s="29"/>
      <c r="F317" s="29"/>
      <c r="G317" s="45"/>
      <c r="H317" s="45"/>
      <c r="I317" s="45"/>
      <c r="J317" s="45"/>
      <c r="K317" s="29"/>
      <c r="L317" s="29"/>
      <c r="M317" s="29">
        <v>34350000</v>
      </c>
      <c r="N317" s="29"/>
      <c r="O317" s="220"/>
      <c r="P317" s="247"/>
      <c r="Q317" s="248"/>
      <c r="R317" s="248"/>
      <c r="S317" s="248"/>
      <c r="T317" s="248"/>
      <c r="U317" s="248"/>
      <c r="V317" s="249"/>
      <c r="W317" s="249"/>
      <c r="X317" s="248"/>
      <c r="Y317" s="248"/>
      <c r="Z317" s="248"/>
      <c r="AA317" s="248"/>
      <c r="AB317" s="249"/>
      <c r="AC317" s="81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</row>
    <row r="318" spans="1:253" s="32" customFormat="1" ht="17.25" customHeight="1">
      <c r="A318" s="214" t="s">
        <v>180</v>
      </c>
      <c r="B318" s="36" t="s">
        <v>28</v>
      </c>
      <c r="C318" s="29">
        <f aca="true" t="shared" si="135" ref="C318:N318">C319+C320</f>
        <v>660000000</v>
      </c>
      <c r="D318" s="29">
        <f t="shared" si="135"/>
        <v>0</v>
      </c>
      <c r="E318" s="29">
        <f t="shared" si="135"/>
        <v>0</v>
      </c>
      <c r="F318" s="29">
        <f t="shared" si="135"/>
        <v>0</v>
      </c>
      <c r="G318" s="29">
        <f t="shared" si="135"/>
        <v>0</v>
      </c>
      <c r="H318" s="29">
        <f t="shared" si="135"/>
        <v>0</v>
      </c>
      <c r="I318" s="29">
        <f t="shared" si="135"/>
        <v>0</v>
      </c>
      <c r="J318" s="29">
        <f t="shared" si="135"/>
        <v>0</v>
      </c>
      <c r="K318" s="29">
        <f t="shared" si="135"/>
        <v>0</v>
      </c>
      <c r="L318" s="29">
        <f t="shared" si="135"/>
        <v>0</v>
      </c>
      <c r="M318" s="29">
        <f t="shared" si="135"/>
        <v>660000000</v>
      </c>
      <c r="N318" s="29">
        <f t="shared" si="135"/>
        <v>0</v>
      </c>
      <c r="O318" s="180" t="s">
        <v>21</v>
      </c>
      <c r="P318" s="247" t="s">
        <v>49</v>
      </c>
      <c r="Q318" s="248"/>
      <c r="R318" s="248"/>
      <c r="S318" s="248"/>
      <c r="T318" s="248"/>
      <c r="U318" s="248"/>
      <c r="V318" s="248">
        <v>1.045</v>
      </c>
      <c r="W318" s="248"/>
      <c r="X318" s="248"/>
      <c r="Y318" s="248"/>
      <c r="Z318" s="248"/>
      <c r="AA318" s="248"/>
      <c r="AB318" s="248">
        <v>1.045</v>
      </c>
      <c r="AC318" s="81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</row>
    <row r="319" spans="1:253" s="32" customFormat="1" ht="50.25" customHeight="1">
      <c r="A319" s="214"/>
      <c r="B319" s="38" t="s">
        <v>35</v>
      </c>
      <c r="C319" s="29">
        <f>D319+E319+F319+K319+L319+M319+N319</f>
        <v>594000000</v>
      </c>
      <c r="D319" s="29"/>
      <c r="E319" s="29"/>
      <c r="F319" s="29"/>
      <c r="G319" s="29"/>
      <c r="H319" s="29"/>
      <c r="I319" s="29"/>
      <c r="J319" s="29"/>
      <c r="K319" s="29"/>
      <c r="L319" s="29"/>
      <c r="M319" s="29">
        <v>594000000</v>
      </c>
      <c r="N319" s="29"/>
      <c r="O319" s="171"/>
      <c r="P319" s="247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  <c r="AA319" s="248"/>
      <c r="AB319" s="248"/>
      <c r="AC319" s="81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</row>
    <row r="320" spans="1:253" s="32" customFormat="1" ht="37.5" customHeight="1">
      <c r="A320" s="214"/>
      <c r="B320" s="38" t="s">
        <v>29</v>
      </c>
      <c r="C320" s="29">
        <f>D320+E320+F320+K320+L320+M320+N320</f>
        <v>66000000</v>
      </c>
      <c r="D320" s="29"/>
      <c r="E320" s="29"/>
      <c r="F320" s="29"/>
      <c r="G320" s="45"/>
      <c r="H320" s="45"/>
      <c r="I320" s="45"/>
      <c r="J320" s="45"/>
      <c r="K320" s="29"/>
      <c r="L320" s="29"/>
      <c r="M320" s="29">
        <v>66000000</v>
      </c>
      <c r="N320" s="29"/>
      <c r="O320" s="220"/>
      <c r="P320" s="247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  <c r="AC320" s="81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</row>
    <row r="321" spans="1:253" s="32" customFormat="1" ht="16.5" customHeight="1">
      <c r="A321" s="214" t="s">
        <v>181</v>
      </c>
      <c r="B321" s="36" t="s">
        <v>28</v>
      </c>
      <c r="C321" s="29">
        <f aca="true" t="shared" si="136" ref="C321:N321">C322+C323</f>
        <v>235000000</v>
      </c>
      <c r="D321" s="29">
        <f t="shared" si="136"/>
        <v>0</v>
      </c>
      <c r="E321" s="29">
        <f t="shared" si="136"/>
        <v>0</v>
      </c>
      <c r="F321" s="29">
        <f t="shared" si="136"/>
        <v>0</v>
      </c>
      <c r="G321" s="29">
        <f t="shared" si="136"/>
        <v>0</v>
      </c>
      <c r="H321" s="29">
        <f t="shared" si="136"/>
        <v>0</v>
      </c>
      <c r="I321" s="29">
        <f t="shared" si="136"/>
        <v>0</v>
      </c>
      <c r="J321" s="29">
        <f t="shared" si="136"/>
        <v>0</v>
      </c>
      <c r="K321" s="29">
        <f t="shared" si="136"/>
        <v>0</v>
      </c>
      <c r="L321" s="29">
        <f t="shared" si="136"/>
        <v>0</v>
      </c>
      <c r="M321" s="29">
        <f t="shared" si="136"/>
        <v>0</v>
      </c>
      <c r="N321" s="29">
        <f t="shared" si="136"/>
        <v>235000000</v>
      </c>
      <c r="O321" s="180" t="s">
        <v>21</v>
      </c>
      <c r="P321" s="247" t="s">
        <v>49</v>
      </c>
      <c r="Q321" s="248"/>
      <c r="R321" s="248"/>
      <c r="S321" s="248"/>
      <c r="T321" s="248"/>
      <c r="U321" s="248"/>
      <c r="V321" s="248"/>
      <c r="W321" s="250">
        <v>0.94</v>
      </c>
      <c r="X321" s="250"/>
      <c r="Y321" s="250"/>
      <c r="Z321" s="250"/>
      <c r="AA321" s="250"/>
      <c r="AB321" s="250">
        <v>0.94</v>
      </c>
      <c r="AC321" s="81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</row>
    <row r="322" spans="1:253" s="32" customFormat="1" ht="43.5" customHeight="1">
      <c r="A322" s="214"/>
      <c r="B322" s="38" t="s">
        <v>35</v>
      </c>
      <c r="C322" s="29">
        <f>D322+E322+F322+K322+L322+M322+N322</f>
        <v>211500000</v>
      </c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>
        <v>211500000</v>
      </c>
      <c r="O322" s="171"/>
      <c r="P322" s="247"/>
      <c r="Q322" s="248"/>
      <c r="R322" s="248"/>
      <c r="S322" s="248"/>
      <c r="T322" s="248"/>
      <c r="U322" s="248"/>
      <c r="V322" s="248"/>
      <c r="W322" s="250"/>
      <c r="X322" s="250"/>
      <c r="Y322" s="250"/>
      <c r="Z322" s="250"/>
      <c r="AA322" s="250"/>
      <c r="AB322" s="250"/>
      <c r="AC322" s="81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</row>
    <row r="323" spans="1:253" s="32" customFormat="1" ht="30.75" customHeight="1">
      <c r="A323" s="214"/>
      <c r="B323" s="38" t="s">
        <v>29</v>
      </c>
      <c r="C323" s="29">
        <f>D323+E323+F323+K323+L323+M323+N323</f>
        <v>23500000</v>
      </c>
      <c r="D323" s="29"/>
      <c r="E323" s="29"/>
      <c r="F323" s="29"/>
      <c r="G323" s="45"/>
      <c r="H323" s="45"/>
      <c r="I323" s="45"/>
      <c r="J323" s="45"/>
      <c r="K323" s="29"/>
      <c r="L323" s="29"/>
      <c r="M323" s="29"/>
      <c r="N323" s="29">
        <v>23500000</v>
      </c>
      <c r="O323" s="220"/>
      <c r="P323" s="247"/>
      <c r="Q323" s="248"/>
      <c r="R323" s="248"/>
      <c r="S323" s="248"/>
      <c r="T323" s="248"/>
      <c r="U323" s="248"/>
      <c r="V323" s="248"/>
      <c r="W323" s="250"/>
      <c r="X323" s="250"/>
      <c r="Y323" s="250"/>
      <c r="Z323" s="250"/>
      <c r="AA323" s="250"/>
      <c r="AB323" s="250"/>
      <c r="AC323" s="81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</row>
    <row r="324" spans="1:253" s="32" customFormat="1" ht="17.25" customHeight="1">
      <c r="A324" s="214" t="s">
        <v>182</v>
      </c>
      <c r="B324" s="36" t="s">
        <v>28</v>
      </c>
      <c r="C324" s="29">
        <f>C325+C326</f>
        <v>130000000</v>
      </c>
      <c r="D324" s="29">
        <f aca="true" t="shared" si="137" ref="D324:N324">D325+D326</f>
        <v>0</v>
      </c>
      <c r="E324" s="29">
        <f t="shared" si="137"/>
        <v>0</v>
      </c>
      <c r="F324" s="29">
        <f t="shared" si="137"/>
        <v>0</v>
      </c>
      <c r="G324" s="29">
        <f t="shared" si="137"/>
        <v>0</v>
      </c>
      <c r="H324" s="29">
        <f t="shared" si="137"/>
        <v>0</v>
      </c>
      <c r="I324" s="29">
        <f t="shared" si="137"/>
        <v>0</v>
      </c>
      <c r="J324" s="29">
        <f t="shared" si="137"/>
        <v>0</v>
      </c>
      <c r="K324" s="29">
        <f t="shared" si="137"/>
        <v>0</v>
      </c>
      <c r="L324" s="29">
        <f t="shared" si="137"/>
        <v>0</v>
      </c>
      <c r="M324" s="29">
        <f t="shared" si="137"/>
        <v>0</v>
      </c>
      <c r="N324" s="29">
        <f t="shared" si="137"/>
        <v>130000000</v>
      </c>
      <c r="O324" s="174" t="s">
        <v>21</v>
      </c>
      <c r="P324" s="247" t="s">
        <v>49</v>
      </c>
      <c r="Q324" s="177"/>
      <c r="R324" s="177"/>
      <c r="S324" s="232"/>
      <c r="T324" s="177"/>
      <c r="U324" s="143"/>
      <c r="V324" s="143"/>
      <c r="W324" s="143">
        <v>0.46</v>
      </c>
      <c r="X324" s="46"/>
      <c r="Y324" s="46"/>
      <c r="Z324" s="46"/>
      <c r="AA324" s="47"/>
      <c r="AB324" s="143">
        <v>0.46</v>
      </c>
      <c r="AC324" s="81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</row>
    <row r="325" spans="1:253" s="32" customFormat="1" ht="48.75" customHeight="1">
      <c r="A325" s="214"/>
      <c r="B325" s="38" t="s">
        <v>35</v>
      </c>
      <c r="C325" s="29">
        <f>D325+E325+F325+K325+L325+M325+N325</f>
        <v>117000000</v>
      </c>
      <c r="D325" s="29"/>
      <c r="E325" s="29"/>
      <c r="F325" s="29"/>
      <c r="G325" s="45"/>
      <c r="H325" s="45"/>
      <c r="I325" s="45"/>
      <c r="J325" s="45"/>
      <c r="K325" s="29"/>
      <c r="L325" s="29"/>
      <c r="M325" s="29"/>
      <c r="N325" s="29">
        <v>117000000</v>
      </c>
      <c r="O325" s="175"/>
      <c r="P325" s="247"/>
      <c r="Q325" s="178"/>
      <c r="R325" s="178"/>
      <c r="S325" s="233"/>
      <c r="T325" s="178"/>
      <c r="U325" s="144"/>
      <c r="V325" s="144"/>
      <c r="W325" s="144"/>
      <c r="X325" s="46"/>
      <c r="Y325" s="46"/>
      <c r="Z325" s="46"/>
      <c r="AA325" s="47"/>
      <c r="AB325" s="144"/>
      <c r="AC325" s="81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</row>
    <row r="326" spans="1:253" s="32" customFormat="1" ht="31.5" customHeight="1">
      <c r="A326" s="214"/>
      <c r="B326" s="38" t="s">
        <v>29</v>
      </c>
      <c r="C326" s="29">
        <f>D326+E326+F326+K326+L326+M326+N326</f>
        <v>13000000</v>
      </c>
      <c r="D326" s="29"/>
      <c r="E326" s="29"/>
      <c r="F326" s="29"/>
      <c r="G326" s="45"/>
      <c r="H326" s="45"/>
      <c r="I326" s="45"/>
      <c r="J326" s="45"/>
      <c r="K326" s="29"/>
      <c r="L326" s="29"/>
      <c r="M326" s="29"/>
      <c r="N326" s="29">
        <v>13000000</v>
      </c>
      <c r="O326" s="176"/>
      <c r="P326" s="247"/>
      <c r="Q326" s="179"/>
      <c r="R326" s="179"/>
      <c r="S326" s="234"/>
      <c r="T326" s="179"/>
      <c r="U326" s="145"/>
      <c r="V326" s="145"/>
      <c r="W326" s="145"/>
      <c r="X326" s="46"/>
      <c r="Y326" s="46"/>
      <c r="Z326" s="46"/>
      <c r="AA326" s="47"/>
      <c r="AB326" s="145"/>
      <c r="AC326" s="81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</row>
    <row r="327" spans="1:253" s="8" customFormat="1" ht="15" customHeight="1">
      <c r="A327" s="214" t="s">
        <v>231</v>
      </c>
      <c r="B327" s="36" t="s">
        <v>28</v>
      </c>
      <c r="C327" s="59">
        <f aca="true" t="shared" si="138" ref="C327:N329">C303</f>
        <v>2856000000</v>
      </c>
      <c r="D327" s="59">
        <f t="shared" si="138"/>
        <v>0</v>
      </c>
      <c r="E327" s="59">
        <f t="shared" si="138"/>
        <v>0</v>
      </c>
      <c r="F327" s="59">
        <f t="shared" si="138"/>
        <v>0</v>
      </c>
      <c r="G327" s="59">
        <f t="shared" si="138"/>
        <v>0</v>
      </c>
      <c r="H327" s="59">
        <f t="shared" si="138"/>
        <v>0</v>
      </c>
      <c r="I327" s="59">
        <f t="shared" si="138"/>
        <v>0</v>
      </c>
      <c r="J327" s="59">
        <f t="shared" si="138"/>
        <v>0</v>
      </c>
      <c r="K327" s="59">
        <f t="shared" si="138"/>
        <v>0</v>
      </c>
      <c r="L327" s="59">
        <f t="shared" si="138"/>
        <v>465000000</v>
      </c>
      <c r="M327" s="59">
        <f t="shared" si="138"/>
        <v>2026000000</v>
      </c>
      <c r="N327" s="59">
        <f t="shared" si="138"/>
        <v>365000000</v>
      </c>
      <c r="O327" s="62" t="s">
        <v>32</v>
      </c>
      <c r="P327" s="62" t="s">
        <v>32</v>
      </c>
      <c r="Q327" s="62" t="s">
        <v>32</v>
      </c>
      <c r="R327" s="62" t="s">
        <v>32</v>
      </c>
      <c r="S327" s="62" t="s">
        <v>32</v>
      </c>
      <c r="T327" s="62" t="s">
        <v>32</v>
      </c>
      <c r="U327" s="62" t="s">
        <v>32</v>
      </c>
      <c r="V327" s="62" t="s">
        <v>32</v>
      </c>
      <c r="W327" s="62" t="s">
        <v>32</v>
      </c>
      <c r="X327" s="66"/>
      <c r="Y327" s="66"/>
      <c r="Z327" s="66"/>
      <c r="AA327" s="76"/>
      <c r="AB327" s="62" t="s">
        <v>32</v>
      </c>
      <c r="AC327" s="8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</row>
    <row r="328" spans="1:253" s="8" customFormat="1" ht="47.25">
      <c r="A328" s="214"/>
      <c r="B328" s="38" t="s">
        <v>35</v>
      </c>
      <c r="C328" s="59">
        <f t="shared" si="138"/>
        <v>2638700000</v>
      </c>
      <c r="D328" s="59">
        <f t="shared" si="138"/>
        <v>0</v>
      </c>
      <c r="E328" s="59">
        <f t="shared" si="138"/>
        <v>0</v>
      </c>
      <c r="F328" s="59">
        <f t="shared" si="138"/>
        <v>0</v>
      </c>
      <c r="G328" s="59">
        <f t="shared" si="138"/>
        <v>0</v>
      </c>
      <c r="H328" s="59">
        <f t="shared" si="138"/>
        <v>0</v>
      </c>
      <c r="I328" s="59">
        <f t="shared" si="138"/>
        <v>0</v>
      </c>
      <c r="J328" s="59">
        <f t="shared" si="138"/>
        <v>0</v>
      </c>
      <c r="K328" s="59">
        <f t="shared" si="138"/>
        <v>0</v>
      </c>
      <c r="L328" s="59">
        <f t="shared" si="138"/>
        <v>418500000</v>
      </c>
      <c r="M328" s="59">
        <f t="shared" si="138"/>
        <v>1891700000</v>
      </c>
      <c r="N328" s="59">
        <f t="shared" si="138"/>
        <v>328500000</v>
      </c>
      <c r="O328" s="62" t="s">
        <v>32</v>
      </c>
      <c r="P328" s="62" t="s">
        <v>32</v>
      </c>
      <c r="Q328" s="62" t="s">
        <v>32</v>
      </c>
      <c r="R328" s="62" t="s">
        <v>32</v>
      </c>
      <c r="S328" s="62" t="s">
        <v>32</v>
      </c>
      <c r="T328" s="62" t="s">
        <v>32</v>
      </c>
      <c r="U328" s="62" t="s">
        <v>32</v>
      </c>
      <c r="V328" s="62" t="s">
        <v>32</v>
      </c>
      <c r="W328" s="62" t="s">
        <v>32</v>
      </c>
      <c r="X328" s="66"/>
      <c r="Y328" s="66"/>
      <c r="Z328" s="66"/>
      <c r="AA328" s="31"/>
      <c r="AB328" s="62" t="s">
        <v>32</v>
      </c>
      <c r="AC328" s="8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</row>
    <row r="329" spans="1:253" s="8" customFormat="1" ht="31.5">
      <c r="A329" s="214"/>
      <c r="B329" s="38" t="s">
        <v>29</v>
      </c>
      <c r="C329" s="59">
        <f t="shared" si="138"/>
        <v>217300000</v>
      </c>
      <c r="D329" s="59">
        <f t="shared" si="138"/>
        <v>0</v>
      </c>
      <c r="E329" s="59">
        <f t="shared" si="138"/>
        <v>0</v>
      </c>
      <c r="F329" s="59">
        <f t="shared" si="138"/>
        <v>0</v>
      </c>
      <c r="G329" s="59">
        <f t="shared" si="138"/>
        <v>0</v>
      </c>
      <c r="H329" s="59">
        <f t="shared" si="138"/>
        <v>0</v>
      </c>
      <c r="I329" s="59">
        <f t="shared" si="138"/>
        <v>0</v>
      </c>
      <c r="J329" s="59">
        <f t="shared" si="138"/>
        <v>0</v>
      </c>
      <c r="K329" s="59">
        <f t="shared" si="138"/>
        <v>0</v>
      </c>
      <c r="L329" s="59">
        <f t="shared" si="138"/>
        <v>46500000</v>
      </c>
      <c r="M329" s="59">
        <f t="shared" si="138"/>
        <v>134300000</v>
      </c>
      <c r="N329" s="59">
        <f t="shared" si="138"/>
        <v>36500000</v>
      </c>
      <c r="O329" s="62" t="s">
        <v>32</v>
      </c>
      <c r="P329" s="62" t="s">
        <v>32</v>
      </c>
      <c r="Q329" s="62" t="s">
        <v>32</v>
      </c>
      <c r="R329" s="62" t="s">
        <v>32</v>
      </c>
      <c r="S329" s="62" t="s">
        <v>32</v>
      </c>
      <c r="T329" s="62" t="s">
        <v>32</v>
      </c>
      <c r="U329" s="62" t="s">
        <v>32</v>
      </c>
      <c r="V329" s="62" t="s">
        <v>32</v>
      </c>
      <c r="W329" s="62" t="s">
        <v>32</v>
      </c>
      <c r="X329" s="66"/>
      <c r="Y329" s="66"/>
      <c r="Z329" s="66"/>
      <c r="AA329" s="31"/>
      <c r="AB329" s="62" t="s">
        <v>32</v>
      </c>
      <c r="AC329" s="8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</row>
    <row r="330" spans="1:29" s="25" customFormat="1" ht="15.75" hidden="1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62" t="s">
        <v>32</v>
      </c>
      <c r="AC330" s="107"/>
    </row>
    <row r="331" spans="1:29" s="25" customFormat="1" ht="15.75" hidden="1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62" t="s">
        <v>32</v>
      </c>
      <c r="AC331" s="107"/>
    </row>
    <row r="332" spans="1:29" s="25" customFormat="1" ht="15.75" hidden="1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62" t="s">
        <v>32</v>
      </c>
      <c r="AC332" s="107"/>
    </row>
    <row r="333" spans="1:253" s="14" customFormat="1" ht="49.5" customHeight="1" hidden="1">
      <c r="A333" s="222" t="s">
        <v>51</v>
      </c>
      <c r="B333" s="222"/>
      <c r="C333" s="222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66"/>
      <c r="Y333" s="66"/>
      <c r="Z333" s="66"/>
      <c r="AA333" s="31"/>
      <c r="AB333" s="62" t="s">
        <v>32</v>
      </c>
      <c r="AC333" s="81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  <c r="IC333" s="13"/>
      <c r="ID333" s="13"/>
      <c r="IE333" s="13"/>
      <c r="IF333" s="13"/>
      <c r="IG333" s="13"/>
      <c r="IH333" s="13"/>
      <c r="II333" s="13"/>
      <c r="IJ333" s="13"/>
      <c r="IK333" s="13"/>
      <c r="IL333" s="13"/>
      <c r="IM333" s="13"/>
      <c r="IN333" s="13"/>
      <c r="IO333" s="13"/>
      <c r="IP333" s="13"/>
      <c r="IQ333" s="13"/>
      <c r="IR333" s="13"/>
      <c r="IS333" s="13"/>
    </row>
    <row r="334" spans="1:253" s="14" customFormat="1" ht="31.5" customHeight="1" hidden="1">
      <c r="A334" s="227" t="s">
        <v>52</v>
      </c>
      <c r="B334" s="227"/>
      <c r="C334" s="227"/>
      <c r="D334" s="227"/>
      <c r="E334" s="227"/>
      <c r="F334" s="227"/>
      <c r="G334" s="227"/>
      <c r="H334" s="227"/>
      <c r="I334" s="227"/>
      <c r="J334" s="227"/>
      <c r="K334" s="227"/>
      <c r="L334" s="227"/>
      <c r="M334" s="227"/>
      <c r="N334" s="227"/>
      <c r="O334" s="40" t="s">
        <v>22</v>
      </c>
      <c r="P334" s="118" t="str">
        <f aca="true" t="shared" si="139" ref="P334:W334">P339</f>
        <v>Площадь отремонтированных автомобильных дорог, тыс.кв.м.</v>
      </c>
      <c r="Q334" s="54">
        <f t="shared" si="139"/>
        <v>128.06</v>
      </c>
      <c r="R334" s="54">
        <f t="shared" si="139"/>
        <v>51.45</v>
      </c>
      <c r="S334" s="54">
        <f t="shared" si="139"/>
        <v>109.94</v>
      </c>
      <c r="T334" s="54">
        <f t="shared" si="139"/>
        <v>334.91</v>
      </c>
      <c r="U334" s="54">
        <f t="shared" si="139"/>
        <v>364.03</v>
      </c>
      <c r="V334" s="54">
        <f t="shared" si="139"/>
        <v>364.03</v>
      </c>
      <c r="W334" s="54">
        <f t="shared" si="139"/>
        <v>385.88</v>
      </c>
      <c r="X334" s="66"/>
      <c r="Y334" s="66"/>
      <c r="Z334" s="66"/>
      <c r="AA334" s="31"/>
      <c r="AB334" s="62" t="s">
        <v>32</v>
      </c>
      <c r="AC334" s="81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  <c r="IC334" s="13"/>
      <c r="ID334" s="13"/>
      <c r="IE334" s="13"/>
      <c r="IF334" s="13"/>
      <c r="IG334" s="13"/>
      <c r="IH334" s="13"/>
      <c r="II334" s="13"/>
      <c r="IJ334" s="13"/>
      <c r="IK334" s="13"/>
      <c r="IL334" s="13"/>
      <c r="IM334" s="13"/>
      <c r="IN334" s="13"/>
      <c r="IO334" s="13"/>
      <c r="IP334" s="13"/>
      <c r="IQ334" s="13"/>
      <c r="IR334" s="13"/>
      <c r="IS334" s="13"/>
    </row>
    <row r="335" spans="1:253" s="14" customFormat="1" ht="55.5" customHeight="1" hidden="1">
      <c r="A335" s="227"/>
      <c r="B335" s="227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  <c r="M335" s="227"/>
      <c r="N335" s="227"/>
      <c r="O335" s="40" t="s">
        <v>22</v>
      </c>
      <c r="P335" s="52" t="str">
        <f>P345</f>
        <v>Протяженность линий уличного освещения в отношении которых выполнен капитальный ремонт, км</v>
      </c>
      <c r="Q335" s="46">
        <f aca="true" t="shared" si="140" ref="Q335:W335">Q345</f>
        <v>5</v>
      </c>
      <c r="R335" s="46">
        <f t="shared" si="140"/>
        <v>5</v>
      </c>
      <c r="S335" s="46">
        <f t="shared" si="140"/>
        <v>5</v>
      </c>
      <c r="T335" s="46">
        <f t="shared" si="140"/>
        <v>5</v>
      </c>
      <c r="U335" s="46">
        <f t="shared" si="140"/>
        <v>5</v>
      </c>
      <c r="V335" s="46">
        <f t="shared" si="140"/>
        <v>5</v>
      </c>
      <c r="W335" s="46">
        <f t="shared" si="140"/>
        <v>5</v>
      </c>
      <c r="X335" s="66"/>
      <c r="Y335" s="66"/>
      <c r="Z335" s="66"/>
      <c r="AA335" s="31"/>
      <c r="AB335" s="62" t="s">
        <v>32</v>
      </c>
      <c r="AC335" s="81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  <c r="IC335" s="13"/>
      <c r="ID335" s="13"/>
      <c r="IE335" s="13"/>
      <c r="IF335" s="13"/>
      <c r="IG335" s="13"/>
      <c r="IH335" s="13"/>
      <c r="II335" s="13"/>
      <c r="IJ335" s="13"/>
      <c r="IK335" s="13"/>
      <c r="IL335" s="13"/>
      <c r="IM335" s="13"/>
      <c r="IN335" s="13"/>
      <c r="IO335" s="13"/>
      <c r="IP335" s="13"/>
      <c r="IQ335" s="13"/>
      <c r="IR335" s="13"/>
      <c r="IS335" s="13"/>
    </row>
    <row r="336" spans="1:253" s="14" customFormat="1" ht="89.25" customHeight="1" hidden="1">
      <c r="A336" s="227"/>
      <c r="B336" s="227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27"/>
      <c r="O336" s="40" t="s">
        <v>22</v>
      </c>
      <c r="P336" s="52" t="str">
        <f>P351</f>
        <v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Q336" s="52">
        <f aca="true" t="shared" si="141" ref="Q336:W336">Q351</f>
        <v>4321.27</v>
      </c>
      <c r="R336" s="52">
        <f t="shared" si="141"/>
        <v>4342.97</v>
      </c>
      <c r="S336" s="52">
        <f t="shared" si="141"/>
        <v>4364.67</v>
      </c>
      <c r="T336" s="52">
        <f t="shared" si="141"/>
        <v>4386.37</v>
      </c>
      <c r="U336" s="52">
        <f t="shared" si="141"/>
        <v>4408.07</v>
      </c>
      <c r="V336" s="52">
        <f t="shared" si="141"/>
        <v>4429.77</v>
      </c>
      <c r="W336" s="52">
        <f t="shared" si="141"/>
        <v>4451.47</v>
      </c>
      <c r="X336" s="66"/>
      <c r="Y336" s="66"/>
      <c r="Z336" s="66"/>
      <c r="AA336" s="31"/>
      <c r="AB336" s="62" t="s">
        <v>32</v>
      </c>
      <c r="AC336" s="81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  <c r="IC336" s="13"/>
      <c r="ID336" s="13"/>
      <c r="IE336" s="13"/>
      <c r="IF336" s="13"/>
      <c r="IG336" s="13"/>
      <c r="IH336" s="13"/>
      <c r="II336" s="13"/>
      <c r="IJ336" s="13"/>
      <c r="IK336" s="13"/>
      <c r="IL336" s="13"/>
      <c r="IM336" s="13"/>
      <c r="IN336" s="13"/>
      <c r="IO336" s="13"/>
      <c r="IP336" s="13"/>
      <c r="IQ336" s="13"/>
      <c r="IR336" s="13"/>
      <c r="IS336" s="13"/>
    </row>
    <row r="337" spans="1:253" s="14" customFormat="1" ht="48" customHeight="1" hidden="1">
      <c r="A337" s="227"/>
      <c r="B337" s="227"/>
      <c r="C337" s="227"/>
      <c r="D337" s="227"/>
      <c r="E337" s="227"/>
      <c r="F337" s="227"/>
      <c r="G337" s="227"/>
      <c r="H337" s="227"/>
      <c r="I337" s="227"/>
      <c r="J337" s="227"/>
      <c r="K337" s="227"/>
      <c r="L337" s="227"/>
      <c r="M337" s="227"/>
      <c r="N337" s="227"/>
      <c r="O337" s="40" t="s">
        <v>22</v>
      </c>
      <c r="P337" s="69" t="s">
        <v>53</v>
      </c>
      <c r="Q337" s="62">
        <v>100</v>
      </c>
      <c r="R337" s="62">
        <v>100</v>
      </c>
      <c r="S337" s="62">
        <v>100</v>
      </c>
      <c r="T337" s="62">
        <v>100</v>
      </c>
      <c r="U337" s="62">
        <v>100</v>
      </c>
      <c r="V337" s="62">
        <v>100</v>
      </c>
      <c r="W337" s="62">
        <v>100</v>
      </c>
      <c r="X337" s="66"/>
      <c r="Y337" s="66"/>
      <c r="Z337" s="66"/>
      <c r="AA337" s="31"/>
      <c r="AB337" s="62" t="s">
        <v>32</v>
      </c>
      <c r="AC337" s="81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  <c r="IC337" s="13"/>
      <c r="ID337" s="13"/>
      <c r="IE337" s="13"/>
      <c r="IF337" s="13"/>
      <c r="IG337" s="13"/>
      <c r="IH337" s="13"/>
      <c r="II337" s="13"/>
      <c r="IJ337" s="13"/>
      <c r="IK337" s="13"/>
      <c r="IL337" s="13"/>
      <c r="IM337" s="13"/>
      <c r="IN337" s="13"/>
      <c r="IO337" s="13"/>
      <c r="IP337" s="13"/>
      <c r="IQ337" s="13"/>
      <c r="IR337" s="13"/>
      <c r="IS337" s="13"/>
    </row>
    <row r="338" spans="1:253" s="14" customFormat="1" ht="38.25" customHeight="1" hidden="1">
      <c r="A338" s="176" t="s">
        <v>41</v>
      </c>
      <c r="B338" s="176"/>
      <c r="C338" s="176"/>
      <c r="D338" s="176"/>
      <c r="E338" s="176"/>
      <c r="F338" s="176"/>
      <c r="G338" s="176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66"/>
      <c r="Y338" s="66"/>
      <c r="Z338" s="66"/>
      <c r="AA338" s="31"/>
      <c r="AB338" s="62" t="s">
        <v>32</v>
      </c>
      <c r="AC338" s="81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  <c r="IC338" s="13"/>
      <c r="ID338" s="13"/>
      <c r="IE338" s="13"/>
      <c r="IF338" s="13"/>
      <c r="IG338" s="13"/>
      <c r="IH338" s="13"/>
      <c r="II338" s="13"/>
      <c r="IJ338" s="13"/>
      <c r="IK338" s="13"/>
      <c r="IL338" s="13"/>
      <c r="IM338" s="13"/>
      <c r="IN338" s="13"/>
      <c r="IO338" s="13"/>
      <c r="IP338" s="13"/>
      <c r="IQ338" s="13"/>
      <c r="IR338" s="13"/>
      <c r="IS338" s="13"/>
    </row>
    <row r="339" spans="1:253" s="14" customFormat="1" ht="15" customHeight="1" hidden="1">
      <c r="A339" s="214" t="s">
        <v>42</v>
      </c>
      <c r="B339" s="36" t="s">
        <v>28</v>
      </c>
      <c r="C339" s="29">
        <v>2650963262</v>
      </c>
      <c r="D339" s="29">
        <v>269744447</v>
      </c>
      <c r="E339" s="29">
        <v>159495769</v>
      </c>
      <c r="F339" s="29">
        <v>231723046</v>
      </c>
      <c r="G339" s="45"/>
      <c r="H339" s="45"/>
      <c r="I339" s="45"/>
      <c r="J339" s="45"/>
      <c r="K339" s="29">
        <v>460000000</v>
      </c>
      <c r="L339" s="29">
        <v>500000000</v>
      </c>
      <c r="M339" s="29">
        <v>500000000</v>
      </c>
      <c r="N339" s="29">
        <v>530000000</v>
      </c>
      <c r="O339" s="222" t="s">
        <v>22</v>
      </c>
      <c r="P339" s="214" t="s">
        <v>54</v>
      </c>
      <c r="Q339" s="231">
        <v>128.06</v>
      </c>
      <c r="R339" s="231">
        <v>51.45</v>
      </c>
      <c r="S339" s="231">
        <v>109.94</v>
      </c>
      <c r="T339" s="231">
        <v>334.91</v>
      </c>
      <c r="U339" s="231">
        <v>364.03</v>
      </c>
      <c r="V339" s="231">
        <v>364.03</v>
      </c>
      <c r="W339" s="231">
        <v>385.88</v>
      </c>
      <c r="X339" s="66"/>
      <c r="Y339" s="66"/>
      <c r="Z339" s="66"/>
      <c r="AA339" s="31"/>
      <c r="AB339" s="62" t="s">
        <v>32</v>
      </c>
      <c r="AC339" s="81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  <c r="IC339" s="13"/>
      <c r="ID339" s="13"/>
      <c r="IE339" s="13"/>
      <c r="IF339" s="13"/>
      <c r="IG339" s="13"/>
      <c r="IH339" s="13"/>
      <c r="II339" s="13"/>
      <c r="IJ339" s="13"/>
      <c r="IK339" s="13"/>
      <c r="IL339" s="13"/>
      <c r="IM339" s="13"/>
      <c r="IN339" s="13"/>
      <c r="IO339" s="13"/>
      <c r="IP339" s="13"/>
      <c r="IQ339" s="13"/>
      <c r="IR339" s="13"/>
      <c r="IS339" s="13"/>
    </row>
    <row r="340" spans="1:253" s="14" customFormat="1" ht="31.5" customHeight="1" hidden="1">
      <c r="A340" s="228"/>
      <c r="B340" s="38" t="s">
        <v>29</v>
      </c>
      <c r="C340" s="29">
        <v>2650963262</v>
      </c>
      <c r="D340" s="29">
        <v>269744447</v>
      </c>
      <c r="E340" s="29">
        <v>159495769</v>
      </c>
      <c r="F340" s="29">
        <v>231723046</v>
      </c>
      <c r="G340" s="45"/>
      <c r="H340" s="45"/>
      <c r="I340" s="45"/>
      <c r="J340" s="45"/>
      <c r="K340" s="29">
        <v>460000000</v>
      </c>
      <c r="L340" s="29">
        <v>500000000</v>
      </c>
      <c r="M340" s="29">
        <v>500000000</v>
      </c>
      <c r="N340" s="29">
        <v>530000000</v>
      </c>
      <c r="O340" s="222"/>
      <c r="P340" s="214"/>
      <c r="Q340" s="231"/>
      <c r="R340" s="231"/>
      <c r="S340" s="231"/>
      <c r="T340" s="231"/>
      <c r="U340" s="231"/>
      <c r="V340" s="231"/>
      <c r="W340" s="231"/>
      <c r="X340" s="66"/>
      <c r="Y340" s="66"/>
      <c r="Z340" s="66"/>
      <c r="AA340" s="31"/>
      <c r="AB340" s="62" t="s">
        <v>32</v>
      </c>
      <c r="AC340" s="81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  <c r="IC340" s="13"/>
      <c r="ID340" s="13"/>
      <c r="IE340" s="13"/>
      <c r="IF340" s="13"/>
      <c r="IG340" s="13"/>
      <c r="IH340" s="13"/>
      <c r="II340" s="13"/>
      <c r="IJ340" s="13"/>
      <c r="IK340" s="13"/>
      <c r="IL340" s="13"/>
      <c r="IM340" s="13"/>
      <c r="IN340" s="13"/>
      <c r="IO340" s="13"/>
      <c r="IP340" s="13"/>
      <c r="IQ340" s="13"/>
      <c r="IR340" s="13"/>
      <c r="IS340" s="13"/>
    </row>
    <row r="341" spans="1:253" s="14" customFormat="1" ht="15.75" hidden="1">
      <c r="A341" s="95"/>
      <c r="B341" s="83"/>
      <c r="C341" s="29"/>
      <c r="D341" s="37"/>
      <c r="E341" s="37"/>
      <c r="F341" s="37"/>
      <c r="G341" s="37"/>
      <c r="H341" s="37"/>
      <c r="I341" s="37"/>
      <c r="J341" s="37"/>
      <c r="K341" s="37"/>
      <c r="L341" s="120"/>
      <c r="M341" s="120"/>
      <c r="N341" s="120"/>
      <c r="O341" s="62"/>
      <c r="P341" s="69"/>
      <c r="Q341" s="62"/>
      <c r="R341" s="62"/>
      <c r="S341" s="62"/>
      <c r="T341" s="62"/>
      <c r="U341" s="62"/>
      <c r="V341" s="62"/>
      <c r="W341" s="62"/>
      <c r="X341" s="66"/>
      <c r="Y341" s="66"/>
      <c r="Z341" s="66"/>
      <c r="AA341" s="31"/>
      <c r="AB341" s="62" t="s">
        <v>32</v>
      </c>
      <c r="AC341" s="81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  <c r="IC341" s="13"/>
      <c r="ID341" s="13"/>
      <c r="IE341" s="13"/>
      <c r="IF341" s="13"/>
      <c r="IG341" s="13"/>
      <c r="IH341" s="13"/>
      <c r="II341" s="13"/>
      <c r="IJ341" s="13"/>
      <c r="IK341" s="13"/>
      <c r="IL341" s="13"/>
      <c r="IM341" s="13"/>
      <c r="IN341" s="13"/>
      <c r="IO341" s="13"/>
      <c r="IP341" s="13"/>
      <c r="IQ341" s="13"/>
      <c r="IR341" s="13"/>
      <c r="IS341" s="13"/>
    </row>
    <row r="342" spans="1:253" s="14" customFormat="1" ht="15" customHeight="1" hidden="1">
      <c r="A342" s="214" t="s">
        <v>55</v>
      </c>
      <c r="B342" s="36" t="s">
        <v>28</v>
      </c>
      <c r="C342" s="29">
        <v>2650963262</v>
      </c>
      <c r="D342" s="29">
        <v>269744447</v>
      </c>
      <c r="E342" s="29">
        <v>159495769</v>
      </c>
      <c r="F342" s="29">
        <v>231723046</v>
      </c>
      <c r="G342" s="45"/>
      <c r="H342" s="45"/>
      <c r="I342" s="45"/>
      <c r="J342" s="45"/>
      <c r="K342" s="29">
        <v>460000000</v>
      </c>
      <c r="L342" s="29">
        <v>500000000</v>
      </c>
      <c r="M342" s="29">
        <v>500000000</v>
      </c>
      <c r="N342" s="29">
        <v>530000000</v>
      </c>
      <c r="O342" s="62" t="s">
        <v>32</v>
      </c>
      <c r="P342" s="62" t="s">
        <v>32</v>
      </c>
      <c r="Q342" s="62" t="s">
        <v>32</v>
      </c>
      <c r="R342" s="62" t="s">
        <v>32</v>
      </c>
      <c r="S342" s="62" t="s">
        <v>32</v>
      </c>
      <c r="T342" s="62" t="s">
        <v>32</v>
      </c>
      <c r="U342" s="62" t="s">
        <v>32</v>
      </c>
      <c r="V342" s="62" t="s">
        <v>32</v>
      </c>
      <c r="W342" s="62" t="s">
        <v>32</v>
      </c>
      <c r="X342" s="66"/>
      <c r="Y342" s="66"/>
      <c r="Z342" s="66"/>
      <c r="AA342" s="31"/>
      <c r="AB342" s="62" t="s">
        <v>32</v>
      </c>
      <c r="AC342" s="81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  <c r="IC342" s="13"/>
      <c r="ID342" s="13"/>
      <c r="IE342" s="13"/>
      <c r="IF342" s="13"/>
      <c r="IG342" s="13"/>
      <c r="IH342" s="13"/>
      <c r="II342" s="13"/>
      <c r="IJ342" s="13"/>
      <c r="IK342" s="13"/>
      <c r="IL342" s="13"/>
      <c r="IM342" s="13"/>
      <c r="IN342" s="13"/>
      <c r="IO342" s="13"/>
      <c r="IP342" s="13"/>
      <c r="IQ342" s="13"/>
      <c r="IR342" s="13"/>
      <c r="IS342" s="13"/>
    </row>
    <row r="343" spans="1:253" s="14" customFormat="1" ht="31.5" customHeight="1" hidden="1">
      <c r="A343" s="214"/>
      <c r="B343" s="38" t="s">
        <v>29</v>
      </c>
      <c r="C343" s="29">
        <v>2650963262</v>
      </c>
      <c r="D343" s="29">
        <v>269744447</v>
      </c>
      <c r="E343" s="29">
        <v>159495769</v>
      </c>
      <c r="F343" s="29">
        <v>231723046</v>
      </c>
      <c r="G343" s="45"/>
      <c r="H343" s="45"/>
      <c r="I343" s="45"/>
      <c r="J343" s="45"/>
      <c r="K343" s="29">
        <v>460000000</v>
      </c>
      <c r="L343" s="29">
        <v>500000000</v>
      </c>
      <c r="M343" s="29">
        <v>500000000</v>
      </c>
      <c r="N343" s="29">
        <v>530000000</v>
      </c>
      <c r="O343" s="62" t="s">
        <v>32</v>
      </c>
      <c r="P343" s="62" t="s">
        <v>32</v>
      </c>
      <c r="Q343" s="62" t="s">
        <v>32</v>
      </c>
      <c r="R343" s="62" t="s">
        <v>32</v>
      </c>
      <c r="S343" s="62" t="s">
        <v>32</v>
      </c>
      <c r="T343" s="62" t="s">
        <v>32</v>
      </c>
      <c r="U343" s="62" t="s">
        <v>32</v>
      </c>
      <c r="V343" s="62" t="s">
        <v>32</v>
      </c>
      <c r="W343" s="62" t="s">
        <v>32</v>
      </c>
      <c r="X343" s="66"/>
      <c r="Y343" s="66"/>
      <c r="Z343" s="66"/>
      <c r="AA343" s="31"/>
      <c r="AB343" s="62" t="s">
        <v>32</v>
      </c>
      <c r="AC343" s="81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  <c r="IC343" s="13"/>
      <c r="ID343" s="13"/>
      <c r="IE343" s="13"/>
      <c r="IF343" s="13"/>
      <c r="IG343" s="13"/>
      <c r="IH343" s="13"/>
      <c r="II343" s="13"/>
      <c r="IJ343" s="13"/>
      <c r="IK343" s="13"/>
      <c r="IL343" s="13"/>
      <c r="IM343" s="13"/>
      <c r="IN343" s="13"/>
      <c r="IO343" s="13"/>
      <c r="IP343" s="13"/>
      <c r="IQ343" s="13"/>
      <c r="IR343" s="13"/>
      <c r="IS343" s="13"/>
    </row>
    <row r="344" spans="1:253" s="14" customFormat="1" ht="39" customHeight="1" hidden="1">
      <c r="A344" s="176" t="s">
        <v>40</v>
      </c>
      <c r="B344" s="176"/>
      <c r="C344" s="176"/>
      <c r="D344" s="176"/>
      <c r="E344" s="176"/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66"/>
      <c r="Y344" s="66"/>
      <c r="Z344" s="66"/>
      <c r="AA344" s="31"/>
      <c r="AB344" s="62" t="s">
        <v>32</v>
      </c>
      <c r="AC344" s="81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  <c r="IC344" s="13"/>
      <c r="ID344" s="13"/>
      <c r="IE344" s="13"/>
      <c r="IF344" s="13"/>
      <c r="IG344" s="13"/>
      <c r="IH344" s="13"/>
      <c r="II344" s="13"/>
      <c r="IJ344" s="13"/>
      <c r="IK344" s="13"/>
      <c r="IL344" s="13"/>
      <c r="IM344" s="13"/>
      <c r="IN344" s="13"/>
      <c r="IO344" s="13"/>
      <c r="IP344" s="13"/>
      <c r="IQ344" s="13"/>
      <c r="IR344" s="13"/>
      <c r="IS344" s="13"/>
    </row>
    <row r="345" spans="1:253" s="14" customFormat="1" ht="15" customHeight="1" hidden="1">
      <c r="A345" s="228" t="s">
        <v>56</v>
      </c>
      <c r="B345" s="36" t="s">
        <v>28</v>
      </c>
      <c r="C345" s="29">
        <v>39862347</v>
      </c>
      <c r="D345" s="29">
        <v>5694621</v>
      </c>
      <c r="E345" s="29">
        <v>5694621</v>
      </c>
      <c r="F345" s="29">
        <v>5694621</v>
      </c>
      <c r="G345" s="29">
        <v>5694621</v>
      </c>
      <c r="H345" s="29">
        <v>5694621</v>
      </c>
      <c r="I345" s="29">
        <v>5694621</v>
      </c>
      <c r="J345" s="29">
        <v>5694621</v>
      </c>
      <c r="K345" s="29">
        <v>5694621</v>
      </c>
      <c r="L345" s="29">
        <v>5694621</v>
      </c>
      <c r="M345" s="29">
        <v>5694621</v>
      </c>
      <c r="N345" s="29">
        <v>5694621</v>
      </c>
      <c r="O345" s="222" t="s">
        <v>22</v>
      </c>
      <c r="P345" s="214" t="s">
        <v>5</v>
      </c>
      <c r="Q345" s="231">
        <v>5</v>
      </c>
      <c r="R345" s="231">
        <v>5</v>
      </c>
      <c r="S345" s="231">
        <v>5</v>
      </c>
      <c r="T345" s="231">
        <v>5</v>
      </c>
      <c r="U345" s="231">
        <v>5</v>
      </c>
      <c r="V345" s="231">
        <v>5</v>
      </c>
      <c r="W345" s="231">
        <v>5</v>
      </c>
      <c r="X345" s="66"/>
      <c r="Y345" s="66"/>
      <c r="Z345" s="66"/>
      <c r="AA345" s="31"/>
      <c r="AB345" s="62" t="s">
        <v>32</v>
      </c>
      <c r="AC345" s="81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  <c r="IC345" s="13"/>
      <c r="ID345" s="13"/>
      <c r="IE345" s="13"/>
      <c r="IF345" s="13"/>
      <c r="IG345" s="13"/>
      <c r="IH345" s="13"/>
      <c r="II345" s="13"/>
      <c r="IJ345" s="13"/>
      <c r="IK345" s="13"/>
      <c r="IL345" s="13"/>
      <c r="IM345" s="13"/>
      <c r="IN345" s="13"/>
      <c r="IO345" s="13"/>
      <c r="IP345" s="13"/>
      <c r="IQ345" s="13"/>
      <c r="IR345" s="13"/>
      <c r="IS345" s="13"/>
    </row>
    <row r="346" spans="1:253" s="14" customFormat="1" ht="35.25" customHeight="1" hidden="1">
      <c r="A346" s="228"/>
      <c r="B346" s="38" t="s">
        <v>29</v>
      </c>
      <c r="C346" s="29">
        <v>39862347</v>
      </c>
      <c r="D346" s="29">
        <v>5694621</v>
      </c>
      <c r="E346" s="29">
        <v>5694621</v>
      </c>
      <c r="F346" s="29">
        <v>5694621</v>
      </c>
      <c r="G346" s="29">
        <v>5694621</v>
      </c>
      <c r="H346" s="29">
        <v>5694621</v>
      </c>
      <c r="I346" s="29">
        <v>5694621</v>
      </c>
      <c r="J346" s="29">
        <v>5694621</v>
      </c>
      <c r="K346" s="29">
        <v>5694621</v>
      </c>
      <c r="L346" s="29">
        <v>5694621</v>
      </c>
      <c r="M346" s="29">
        <v>5694621</v>
      </c>
      <c r="N346" s="29">
        <v>5694621</v>
      </c>
      <c r="O346" s="222"/>
      <c r="P346" s="214"/>
      <c r="Q346" s="231"/>
      <c r="R346" s="231"/>
      <c r="S346" s="231"/>
      <c r="T346" s="231"/>
      <c r="U346" s="231"/>
      <c r="V346" s="231"/>
      <c r="W346" s="231"/>
      <c r="X346" s="66"/>
      <c r="Y346" s="66"/>
      <c r="Z346" s="66"/>
      <c r="AA346" s="121"/>
      <c r="AB346" s="62" t="s">
        <v>32</v>
      </c>
      <c r="AC346" s="81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  <c r="IC346" s="13"/>
      <c r="ID346" s="13"/>
      <c r="IE346" s="13"/>
      <c r="IF346" s="13"/>
      <c r="IG346" s="13"/>
      <c r="IH346" s="13"/>
      <c r="II346" s="13"/>
      <c r="IJ346" s="13"/>
      <c r="IK346" s="13"/>
      <c r="IL346" s="13"/>
      <c r="IM346" s="13"/>
      <c r="IN346" s="13"/>
      <c r="IO346" s="13"/>
      <c r="IP346" s="13"/>
      <c r="IQ346" s="13"/>
      <c r="IR346" s="13"/>
      <c r="IS346" s="13"/>
    </row>
    <row r="347" spans="1:253" s="14" customFormat="1" ht="15.75" hidden="1">
      <c r="A347" s="122"/>
      <c r="B347" s="8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62"/>
      <c r="P347" s="122"/>
      <c r="Q347" s="62"/>
      <c r="R347" s="62"/>
      <c r="S347" s="62"/>
      <c r="T347" s="62"/>
      <c r="U347" s="62"/>
      <c r="V347" s="62"/>
      <c r="W347" s="62"/>
      <c r="X347" s="66"/>
      <c r="Y347" s="66"/>
      <c r="Z347" s="66"/>
      <c r="AA347" s="121"/>
      <c r="AB347" s="62" t="s">
        <v>32</v>
      </c>
      <c r="AC347" s="81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  <c r="IC347" s="13"/>
      <c r="ID347" s="13"/>
      <c r="IE347" s="13"/>
      <c r="IF347" s="13"/>
      <c r="IG347" s="13"/>
      <c r="IH347" s="13"/>
      <c r="II347" s="13"/>
      <c r="IJ347" s="13"/>
      <c r="IK347" s="13"/>
      <c r="IL347" s="13"/>
      <c r="IM347" s="13"/>
      <c r="IN347" s="13"/>
      <c r="IO347" s="13"/>
      <c r="IP347" s="13"/>
      <c r="IQ347" s="13"/>
      <c r="IR347" s="13"/>
      <c r="IS347" s="13"/>
    </row>
    <row r="348" spans="1:253" s="14" customFormat="1" ht="15" customHeight="1" hidden="1">
      <c r="A348" s="214" t="s">
        <v>57</v>
      </c>
      <c r="B348" s="36" t="s">
        <v>28</v>
      </c>
      <c r="C348" s="29">
        <v>39862347</v>
      </c>
      <c r="D348" s="29">
        <v>5694621</v>
      </c>
      <c r="E348" s="29">
        <v>5694621</v>
      </c>
      <c r="F348" s="29">
        <v>5694621</v>
      </c>
      <c r="G348" s="29">
        <v>5694621</v>
      </c>
      <c r="H348" s="29">
        <v>5694621</v>
      </c>
      <c r="I348" s="29">
        <v>5694621</v>
      </c>
      <c r="J348" s="29">
        <v>5694621</v>
      </c>
      <c r="K348" s="29">
        <v>5694621</v>
      </c>
      <c r="L348" s="29">
        <v>5694621</v>
      </c>
      <c r="M348" s="29">
        <v>5694621</v>
      </c>
      <c r="N348" s="29">
        <v>5694621</v>
      </c>
      <c r="O348" s="62" t="s">
        <v>32</v>
      </c>
      <c r="P348" s="62" t="s">
        <v>32</v>
      </c>
      <c r="Q348" s="62" t="s">
        <v>32</v>
      </c>
      <c r="R348" s="62" t="s">
        <v>32</v>
      </c>
      <c r="S348" s="62" t="s">
        <v>32</v>
      </c>
      <c r="T348" s="62" t="s">
        <v>32</v>
      </c>
      <c r="U348" s="62" t="s">
        <v>32</v>
      </c>
      <c r="V348" s="62" t="s">
        <v>32</v>
      </c>
      <c r="W348" s="62" t="s">
        <v>32</v>
      </c>
      <c r="X348" s="66"/>
      <c r="Y348" s="66"/>
      <c r="Z348" s="66"/>
      <c r="AA348" s="121"/>
      <c r="AB348" s="62" t="s">
        <v>32</v>
      </c>
      <c r="AC348" s="81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  <c r="IC348" s="13"/>
      <c r="ID348" s="13"/>
      <c r="IE348" s="13"/>
      <c r="IF348" s="13"/>
      <c r="IG348" s="13"/>
      <c r="IH348" s="13"/>
      <c r="II348" s="13"/>
      <c r="IJ348" s="13"/>
      <c r="IK348" s="13"/>
      <c r="IL348" s="13"/>
      <c r="IM348" s="13"/>
      <c r="IN348" s="13"/>
      <c r="IO348" s="13"/>
      <c r="IP348" s="13"/>
      <c r="IQ348" s="13"/>
      <c r="IR348" s="13"/>
      <c r="IS348" s="13"/>
    </row>
    <row r="349" spans="1:29" s="14" customFormat="1" ht="31.5" customHeight="1" hidden="1">
      <c r="A349" s="214"/>
      <c r="B349" s="38" t="s">
        <v>29</v>
      </c>
      <c r="C349" s="29">
        <v>39862347</v>
      </c>
      <c r="D349" s="29">
        <v>5694621</v>
      </c>
      <c r="E349" s="29">
        <v>5694621</v>
      </c>
      <c r="F349" s="29">
        <v>5694621</v>
      </c>
      <c r="G349" s="29">
        <v>5694621</v>
      </c>
      <c r="H349" s="29">
        <v>5694621</v>
      </c>
      <c r="I349" s="29">
        <v>5694621</v>
      </c>
      <c r="J349" s="29">
        <v>5694621</v>
      </c>
      <c r="K349" s="29">
        <v>5694621</v>
      </c>
      <c r="L349" s="29">
        <v>5694621</v>
      </c>
      <c r="M349" s="29">
        <v>5694621</v>
      </c>
      <c r="N349" s="29">
        <v>5694621</v>
      </c>
      <c r="O349" s="62" t="s">
        <v>32</v>
      </c>
      <c r="P349" s="62" t="s">
        <v>32</v>
      </c>
      <c r="Q349" s="62" t="s">
        <v>32</v>
      </c>
      <c r="R349" s="62" t="s">
        <v>32</v>
      </c>
      <c r="S349" s="62" t="s">
        <v>32</v>
      </c>
      <c r="T349" s="62" t="s">
        <v>32</v>
      </c>
      <c r="U349" s="62" t="s">
        <v>32</v>
      </c>
      <c r="V349" s="62" t="s">
        <v>32</v>
      </c>
      <c r="W349" s="62" t="s">
        <v>32</v>
      </c>
      <c r="X349" s="114"/>
      <c r="Y349" s="114"/>
      <c r="Z349" s="114"/>
      <c r="AA349" s="31"/>
      <c r="AB349" s="62" t="s">
        <v>32</v>
      </c>
      <c r="AC349" s="81"/>
    </row>
    <row r="350" spans="1:253" s="14" customFormat="1" ht="36.75" customHeight="1" hidden="1">
      <c r="A350" s="222" t="s">
        <v>47</v>
      </c>
      <c r="B350" s="222"/>
      <c r="C350" s="222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66"/>
      <c r="Y350" s="66"/>
      <c r="Z350" s="66"/>
      <c r="AA350" s="31"/>
      <c r="AB350" s="62" t="s">
        <v>32</v>
      </c>
      <c r="AC350" s="81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  <c r="IC350" s="13"/>
      <c r="ID350" s="13"/>
      <c r="IE350" s="13"/>
      <c r="IF350" s="13"/>
      <c r="IG350" s="13"/>
      <c r="IH350" s="13"/>
      <c r="II350" s="13"/>
      <c r="IJ350" s="13"/>
      <c r="IK350" s="13"/>
      <c r="IL350" s="13"/>
      <c r="IM350" s="13"/>
      <c r="IN350" s="13"/>
      <c r="IO350" s="13"/>
      <c r="IP350" s="13"/>
      <c r="IQ350" s="13"/>
      <c r="IR350" s="13"/>
      <c r="IS350" s="13"/>
    </row>
    <row r="351" spans="1:253" s="14" customFormat="1" ht="15" customHeight="1" hidden="1">
      <c r="A351" s="183" t="s">
        <v>58</v>
      </c>
      <c r="B351" s="36" t="s">
        <v>28</v>
      </c>
      <c r="C351" s="65">
        <v>6575212606</v>
      </c>
      <c r="D351" s="29">
        <v>832316880</v>
      </c>
      <c r="E351" s="29">
        <v>820905593</v>
      </c>
      <c r="F351" s="29">
        <v>820905593</v>
      </c>
      <c r="G351" s="45"/>
      <c r="H351" s="45"/>
      <c r="I351" s="45"/>
      <c r="J351" s="45"/>
      <c r="K351" s="29">
        <v>910115980</v>
      </c>
      <c r="L351" s="29">
        <v>982925260</v>
      </c>
      <c r="M351" s="29">
        <v>1061559280</v>
      </c>
      <c r="N351" s="29">
        <v>1146484020</v>
      </c>
      <c r="O351" s="174" t="s">
        <v>22</v>
      </c>
      <c r="P351" s="230" t="s">
        <v>59</v>
      </c>
      <c r="Q351" s="143">
        <v>4321.27</v>
      </c>
      <c r="R351" s="143">
        <v>4342.97</v>
      </c>
      <c r="S351" s="143">
        <v>4364.67</v>
      </c>
      <c r="T351" s="143">
        <v>4386.37</v>
      </c>
      <c r="U351" s="143">
        <v>4408.07</v>
      </c>
      <c r="V351" s="143">
        <v>4429.77</v>
      </c>
      <c r="W351" s="143">
        <v>4451.47</v>
      </c>
      <c r="X351" s="66"/>
      <c r="Y351" s="66"/>
      <c r="Z351" s="66"/>
      <c r="AA351" s="31"/>
      <c r="AB351" s="62" t="s">
        <v>32</v>
      </c>
      <c r="AC351" s="81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  <c r="IC351" s="13"/>
      <c r="ID351" s="13"/>
      <c r="IE351" s="13"/>
      <c r="IF351" s="13"/>
      <c r="IG351" s="13"/>
      <c r="IH351" s="13"/>
      <c r="II351" s="13"/>
      <c r="IJ351" s="13"/>
      <c r="IK351" s="13"/>
      <c r="IL351" s="13"/>
      <c r="IM351" s="13"/>
      <c r="IN351" s="13"/>
      <c r="IO351" s="13"/>
      <c r="IP351" s="13"/>
      <c r="IQ351" s="13"/>
      <c r="IR351" s="13"/>
      <c r="IS351" s="13"/>
    </row>
    <row r="352" spans="1:253" s="14" customFormat="1" ht="68.25" customHeight="1" hidden="1">
      <c r="A352" s="183"/>
      <c r="B352" s="38" t="s">
        <v>29</v>
      </c>
      <c r="C352" s="65">
        <v>6575212606</v>
      </c>
      <c r="D352" s="29">
        <v>832316880</v>
      </c>
      <c r="E352" s="29">
        <v>820905593</v>
      </c>
      <c r="F352" s="29">
        <v>820905593</v>
      </c>
      <c r="G352" s="45"/>
      <c r="H352" s="45"/>
      <c r="I352" s="45"/>
      <c r="J352" s="45"/>
      <c r="K352" s="29">
        <v>910115980</v>
      </c>
      <c r="L352" s="29">
        <v>982925260</v>
      </c>
      <c r="M352" s="29">
        <v>1061559280</v>
      </c>
      <c r="N352" s="29">
        <v>1146484020</v>
      </c>
      <c r="O352" s="174"/>
      <c r="P352" s="230"/>
      <c r="Q352" s="143"/>
      <c r="R352" s="143"/>
      <c r="S352" s="143"/>
      <c r="T352" s="143"/>
      <c r="U352" s="143"/>
      <c r="V352" s="143"/>
      <c r="W352" s="143"/>
      <c r="X352" s="66"/>
      <c r="Y352" s="66"/>
      <c r="Z352" s="66"/>
      <c r="AA352" s="31"/>
      <c r="AB352" s="62" t="s">
        <v>32</v>
      </c>
      <c r="AC352" s="81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  <c r="IC352" s="13"/>
      <c r="ID352" s="13"/>
      <c r="IE352" s="13"/>
      <c r="IF352" s="13"/>
      <c r="IG352" s="13"/>
      <c r="IH352" s="13"/>
      <c r="II352" s="13"/>
      <c r="IJ352" s="13"/>
      <c r="IK352" s="13"/>
      <c r="IL352" s="13"/>
      <c r="IM352" s="13"/>
      <c r="IN352" s="13"/>
      <c r="IO352" s="13"/>
      <c r="IP352" s="13"/>
      <c r="IQ352" s="13"/>
      <c r="IR352" s="13"/>
      <c r="IS352" s="13"/>
    </row>
    <row r="353" spans="1:253" s="14" customFormat="1" ht="15.75" hidden="1">
      <c r="A353" s="124"/>
      <c r="B353" s="83"/>
      <c r="C353" s="6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6"/>
      <c r="N353" s="45"/>
      <c r="O353" s="40"/>
      <c r="P353" s="127"/>
      <c r="Q353" s="40"/>
      <c r="R353" s="40"/>
      <c r="S353" s="40"/>
      <c r="T353" s="40"/>
      <c r="U353" s="40"/>
      <c r="V353" s="40"/>
      <c r="W353" s="40"/>
      <c r="X353" s="114"/>
      <c r="Y353" s="114"/>
      <c r="Z353" s="128"/>
      <c r="AA353" s="31"/>
      <c r="AB353" s="62" t="s">
        <v>32</v>
      </c>
      <c r="AC353" s="81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  <c r="IC353" s="13"/>
      <c r="ID353" s="13"/>
      <c r="IE353" s="13"/>
      <c r="IF353" s="13"/>
      <c r="IG353" s="13"/>
      <c r="IH353" s="13"/>
      <c r="II353" s="13"/>
      <c r="IJ353" s="13"/>
      <c r="IK353" s="13"/>
      <c r="IL353" s="13"/>
      <c r="IM353" s="13"/>
      <c r="IN353" s="13"/>
      <c r="IO353" s="13"/>
      <c r="IP353" s="13"/>
      <c r="IQ353" s="13"/>
      <c r="IR353" s="13"/>
      <c r="IS353" s="13"/>
    </row>
    <row r="354" spans="1:253" s="14" customFormat="1" ht="15" customHeight="1" hidden="1">
      <c r="A354" s="214" t="s">
        <v>60</v>
      </c>
      <c r="B354" s="36" t="s">
        <v>28</v>
      </c>
      <c r="C354" s="65">
        <v>6575212606</v>
      </c>
      <c r="D354" s="29">
        <v>832316880</v>
      </c>
      <c r="E354" s="29">
        <v>820905593</v>
      </c>
      <c r="F354" s="29">
        <v>820905593</v>
      </c>
      <c r="G354" s="45"/>
      <c r="H354" s="45"/>
      <c r="I354" s="45"/>
      <c r="J354" s="45"/>
      <c r="K354" s="29">
        <v>910115980</v>
      </c>
      <c r="L354" s="29">
        <v>982925260</v>
      </c>
      <c r="M354" s="29">
        <v>1061559280</v>
      </c>
      <c r="N354" s="29">
        <v>1146484020</v>
      </c>
      <c r="O354" s="65" t="s">
        <v>32</v>
      </c>
      <c r="P354" s="40" t="s">
        <v>32</v>
      </c>
      <c r="Q354" s="40" t="s">
        <v>32</v>
      </c>
      <c r="R354" s="40" t="s">
        <v>32</v>
      </c>
      <c r="S354" s="40" t="s">
        <v>32</v>
      </c>
      <c r="T354" s="40" t="s">
        <v>32</v>
      </c>
      <c r="U354" s="40" t="s">
        <v>32</v>
      </c>
      <c r="V354" s="40" t="s">
        <v>32</v>
      </c>
      <c r="W354" s="40" t="s">
        <v>32</v>
      </c>
      <c r="X354" s="114"/>
      <c r="Y354" s="114"/>
      <c r="Z354" s="128"/>
      <c r="AA354" s="31"/>
      <c r="AB354" s="62" t="s">
        <v>32</v>
      </c>
      <c r="AC354" s="81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  <c r="IC354" s="13"/>
      <c r="ID354" s="13"/>
      <c r="IE354" s="13"/>
      <c r="IF354" s="13"/>
      <c r="IG354" s="13"/>
      <c r="IH354" s="13"/>
      <c r="II354" s="13"/>
      <c r="IJ354" s="13"/>
      <c r="IK354" s="13"/>
      <c r="IL354" s="13"/>
      <c r="IM354" s="13"/>
      <c r="IN354" s="13"/>
      <c r="IO354" s="13"/>
      <c r="IP354" s="13"/>
      <c r="IQ354" s="13"/>
      <c r="IR354" s="13"/>
      <c r="IS354" s="13"/>
    </row>
    <row r="355" spans="1:253" s="14" customFormat="1" ht="31.5" customHeight="1" hidden="1">
      <c r="A355" s="214"/>
      <c r="B355" s="38" t="s">
        <v>29</v>
      </c>
      <c r="C355" s="65">
        <v>6575212606</v>
      </c>
      <c r="D355" s="29">
        <v>832316880</v>
      </c>
      <c r="E355" s="29">
        <v>820905593</v>
      </c>
      <c r="F355" s="29">
        <v>820905593</v>
      </c>
      <c r="G355" s="45"/>
      <c r="H355" s="45"/>
      <c r="I355" s="45"/>
      <c r="J355" s="45"/>
      <c r="K355" s="29">
        <v>910115980</v>
      </c>
      <c r="L355" s="29">
        <v>982925260</v>
      </c>
      <c r="M355" s="29">
        <v>1061559280</v>
      </c>
      <c r="N355" s="29">
        <v>1146484020</v>
      </c>
      <c r="O355" s="62" t="s">
        <v>32</v>
      </c>
      <c r="P355" s="62" t="s">
        <v>32</v>
      </c>
      <c r="Q355" s="62" t="s">
        <v>32</v>
      </c>
      <c r="R355" s="62" t="s">
        <v>32</v>
      </c>
      <c r="S355" s="62" t="s">
        <v>32</v>
      </c>
      <c r="T355" s="62" t="s">
        <v>32</v>
      </c>
      <c r="U355" s="62" t="s">
        <v>32</v>
      </c>
      <c r="V355" s="62" t="s">
        <v>32</v>
      </c>
      <c r="W355" s="62" t="s">
        <v>32</v>
      </c>
      <c r="X355" s="66"/>
      <c r="Y355" s="66"/>
      <c r="Z355" s="66"/>
      <c r="AA355" s="31"/>
      <c r="AB355" s="62" t="s">
        <v>32</v>
      </c>
      <c r="AC355" s="81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  <c r="IC355" s="13"/>
      <c r="ID355" s="13"/>
      <c r="IE355" s="13"/>
      <c r="IF355" s="13"/>
      <c r="IG355" s="13"/>
      <c r="IH355" s="13"/>
      <c r="II355" s="13"/>
      <c r="IJ355" s="13"/>
      <c r="IK355" s="13"/>
      <c r="IL355" s="13"/>
      <c r="IM355" s="13"/>
      <c r="IN355" s="13"/>
      <c r="IO355" s="13"/>
      <c r="IP355" s="13"/>
      <c r="IQ355" s="13"/>
      <c r="IR355" s="13"/>
      <c r="IS355" s="13"/>
    </row>
    <row r="356" spans="1:253" s="8" customFormat="1" ht="15" customHeight="1" hidden="1">
      <c r="A356" s="214" t="s">
        <v>50</v>
      </c>
      <c r="B356" s="36" t="s">
        <v>28</v>
      </c>
      <c r="C356" s="59">
        <v>16001135901</v>
      </c>
      <c r="D356" s="29" t="e">
        <f aca="true" t="shared" si="142" ref="D356:J356">D357+D358</f>
        <v>#REF!</v>
      </c>
      <c r="E356" s="29" t="e">
        <f t="shared" si="142"/>
        <v>#REF!</v>
      </c>
      <c r="F356" s="29" t="e">
        <f t="shared" si="142"/>
        <v>#REF!</v>
      </c>
      <c r="G356" s="45" t="e">
        <f t="shared" si="142"/>
        <v>#REF!</v>
      </c>
      <c r="H356" s="45" t="e">
        <f t="shared" si="142"/>
        <v>#REF!</v>
      </c>
      <c r="I356" s="45" t="e">
        <f t="shared" si="142"/>
        <v>#REF!</v>
      </c>
      <c r="J356" s="45" t="e">
        <f t="shared" si="142"/>
        <v>#REF!</v>
      </c>
      <c r="K356" s="29" t="e">
        <f>K357+K358</f>
        <v>#REF!</v>
      </c>
      <c r="L356" s="29" t="e">
        <f>L357+L358</f>
        <v>#REF!</v>
      </c>
      <c r="M356" s="29" t="e">
        <f>M357+M358</f>
        <v>#REF!</v>
      </c>
      <c r="N356" s="29" t="e">
        <f>N357+N358</f>
        <v>#REF!</v>
      </c>
      <c r="O356" s="65" t="s">
        <v>32</v>
      </c>
      <c r="P356" s="40" t="s">
        <v>32</v>
      </c>
      <c r="Q356" s="62" t="s">
        <v>32</v>
      </c>
      <c r="R356" s="62" t="s">
        <v>32</v>
      </c>
      <c r="S356" s="62" t="s">
        <v>32</v>
      </c>
      <c r="T356" s="62" t="s">
        <v>32</v>
      </c>
      <c r="U356" s="62" t="s">
        <v>32</v>
      </c>
      <c r="V356" s="62" t="s">
        <v>32</v>
      </c>
      <c r="W356" s="62" t="s">
        <v>32</v>
      </c>
      <c r="X356" s="66"/>
      <c r="Y356" s="66"/>
      <c r="Z356" s="66"/>
      <c r="AA356" s="31"/>
      <c r="AB356" s="62" t="s">
        <v>32</v>
      </c>
      <c r="AC356" s="8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</row>
    <row r="357" spans="1:253" s="8" customFormat="1" ht="47.25" customHeight="1" hidden="1">
      <c r="A357" s="214"/>
      <c r="B357" s="38" t="s">
        <v>35</v>
      </c>
      <c r="C357" s="59" t="e">
        <f>C328+#REF!</f>
        <v>#REF!</v>
      </c>
      <c r="D357" s="59" t="e">
        <f>D328+#REF!</f>
        <v>#REF!</v>
      </c>
      <c r="E357" s="59" t="e">
        <f>E328+#REF!</f>
        <v>#REF!</v>
      </c>
      <c r="F357" s="59" t="e">
        <f>F328+#REF!</f>
        <v>#REF!</v>
      </c>
      <c r="G357" s="60" t="e">
        <f>G328+#REF!</f>
        <v>#REF!</v>
      </c>
      <c r="H357" s="60" t="e">
        <f>H328+#REF!</f>
        <v>#REF!</v>
      </c>
      <c r="I357" s="60" t="e">
        <f>I328+#REF!</f>
        <v>#REF!</v>
      </c>
      <c r="J357" s="60" t="e">
        <f>J328+#REF!</f>
        <v>#REF!</v>
      </c>
      <c r="K357" s="60" t="e">
        <f>K328+#REF!</f>
        <v>#REF!</v>
      </c>
      <c r="L357" s="60" t="e">
        <f>L328+#REF!</f>
        <v>#REF!</v>
      </c>
      <c r="M357" s="60" t="e">
        <f>M328+#REF!</f>
        <v>#REF!</v>
      </c>
      <c r="N357" s="60" t="e">
        <f>N328+#REF!</f>
        <v>#REF!</v>
      </c>
      <c r="O357" s="62" t="s">
        <v>32</v>
      </c>
      <c r="P357" s="62" t="s">
        <v>32</v>
      </c>
      <c r="Q357" s="62" t="s">
        <v>32</v>
      </c>
      <c r="R357" s="62" t="s">
        <v>32</v>
      </c>
      <c r="S357" s="62" t="s">
        <v>32</v>
      </c>
      <c r="T357" s="62" t="s">
        <v>32</v>
      </c>
      <c r="U357" s="62" t="s">
        <v>32</v>
      </c>
      <c r="V357" s="62" t="s">
        <v>32</v>
      </c>
      <c r="W357" s="62" t="s">
        <v>32</v>
      </c>
      <c r="X357" s="66" t="e">
        <f>SUM(D357:G357)</f>
        <v>#REF!</v>
      </c>
      <c r="Y357" s="66"/>
      <c r="Z357" s="66"/>
      <c r="AA357" s="31"/>
      <c r="AB357" s="62" t="s">
        <v>32</v>
      </c>
      <c r="AC357" s="8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</row>
    <row r="358" spans="1:253" s="8" customFormat="1" ht="31.5" customHeight="1" hidden="1">
      <c r="A358" s="214"/>
      <c r="B358" s="38" t="s">
        <v>29</v>
      </c>
      <c r="C358" s="59">
        <v>14607163901</v>
      </c>
      <c r="D358" s="59">
        <v>1148770164</v>
      </c>
      <c r="E358" s="59" t="e">
        <f>E329+#REF!+E288+#REF!+#REF!+#REF!+E343+E349+E352</f>
        <v>#REF!</v>
      </c>
      <c r="F358" s="59" t="e">
        <f>F329+#REF!+F288+#REF!+#REF!+#REF!+F343+F349+F352</f>
        <v>#REF!</v>
      </c>
      <c r="G358" s="59" t="e">
        <f>G329+#REF!+G288+#REF!+#REF!+#REF!+G343+G349+G352</f>
        <v>#REF!</v>
      </c>
      <c r="H358" s="59" t="e">
        <f>H329+#REF!+H288+#REF!+#REF!+#REF!+H343+H349+H352</f>
        <v>#REF!</v>
      </c>
      <c r="I358" s="59" t="e">
        <f>I329+#REF!+I288+#REF!+#REF!+#REF!+I343+I349+I352</f>
        <v>#REF!</v>
      </c>
      <c r="J358" s="59" t="e">
        <f>J329+#REF!+J288+#REF!+#REF!+#REF!+J343+J349+J352</f>
        <v>#REF!</v>
      </c>
      <c r="K358" s="59" t="e">
        <f>K329+#REF!+K288+#REF!+#REF!+#REF!+K343+K349+K352</f>
        <v>#REF!</v>
      </c>
      <c r="L358" s="59" t="e">
        <f>L329+#REF!+L288+#REF!+#REF!+#REF!+L343+L349+L352</f>
        <v>#REF!</v>
      </c>
      <c r="M358" s="59" t="e">
        <f>M329+#REF!+M288+#REF!+#REF!+#REF!+M343+M349+M352</f>
        <v>#REF!</v>
      </c>
      <c r="N358" s="59" t="e">
        <f>N329+#REF!+N288+#REF!+#REF!+#REF!+N343+N349+N352</f>
        <v>#REF!</v>
      </c>
      <c r="O358" s="65" t="s">
        <v>32</v>
      </c>
      <c r="P358" s="62" t="s">
        <v>32</v>
      </c>
      <c r="Q358" s="62" t="s">
        <v>32</v>
      </c>
      <c r="R358" s="62" t="s">
        <v>32</v>
      </c>
      <c r="S358" s="62" t="s">
        <v>32</v>
      </c>
      <c r="T358" s="62" t="s">
        <v>32</v>
      </c>
      <c r="U358" s="62" t="s">
        <v>32</v>
      </c>
      <c r="V358" s="62" t="s">
        <v>32</v>
      </c>
      <c r="W358" s="62" t="s">
        <v>32</v>
      </c>
      <c r="X358" s="66"/>
      <c r="Y358" s="66"/>
      <c r="Z358" s="66"/>
      <c r="AA358" s="31"/>
      <c r="AB358" s="62" t="s">
        <v>32</v>
      </c>
      <c r="AC358" s="8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</row>
    <row r="359" spans="1:253" s="14" customFormat="1" ht="15.75" hidden="1">
      <c r="A359" s="89"/>
      <c r="B359" s="129"/>
      <c r="C359" s="130"/>
      <c r="D359" s="130"/>
      <c r="E359" s="130"/>
      <c r="F359" s="130"/>
      <c r="G359" s="125"/>
      <c r="H359" s="125"/>
      <c r="I359" s="125"/>
      <c r="J359" s="125"/>
      <c r="K359" s="130"/>
      <c r="L359" s="130"/>
      <c r="M359" s="130"/>
      <c r="N359" s="130"/>
      <c r="O359" s="88"/>
      <c r="P359" s="88"/>
      <c r="Q359" s="88"/>
      <c r="R359" s="88"/>
      <c r="S359" s="88"/>
      <c r="T359" s="88"/>
      <c r="U359" s="88"/>
      <c r="V359" s="88"/>
      <c r="W359" s="88"/>
      <c r="X359" s="66"/>
      <c r="Y359" s="66"/>
      <c r="Z359" s="66"/>
      <c r="AA359" s="31"/>
      <c r="AB359" s="62" t="s">
        <v>32</v>
      </c>
      <c r="AC359" s="81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  <c r="IC359" s="13"/>
      <c r="ID359" s="13"/>
      <c r="IE359" s="13"/>
      <c r="IF359" s="13"/>
      <c r="IG359" s="13"/>
      <c r="IH359" s="13"/>
      <c r="II359" s="13"/>
      <c r="IJ359" s="13"/>
      <c r="IK359" s="13"/>
      <c r="IL359" s="13"/>
      <c r="IM359" s="13"/>
      <c r="IN359" s="13"/>
      <c r="IO359" s="13"/>
      <c r="IP359" s="13"/>
      <c r="IQ359" s="13"/>
      <c r="IR359" s="13"/>
      <c r="IS359" s="13"/>
    </row>
    <row r="360" spans="1:253" s="14" customFormat="1" ht="30" customHeight="1" hidden="1">
      <c r="A360" s="223" t="s">
        <v>61</v>
      </c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5"/>
      <c r="Y360" s="128"/>
      <c r="Z360" s="66"/>
      <c r="AA360" s="31"/>
      <c r="AB360" s="62" t="s">
        <v>32</v>
      </c>
      <c r="AC360" s="81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  <c r="IN360" s="13"/>
      <c r="IO360" s="13"/>
      <c r="IP360" s="13"/>
      <c r="IQ360" s="13"/>
      <c r="IR360" s="13"/>
      <c r="IS360" s="13"/>
    </row>
    <row r="361" spans="1:253" s="27" customFormat="1" ht="32.25" customHeight="1" hidden="1">
      <c r="A361" s="223" t="s">
        <v>48</v>
      </c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5"/>
      <c r="Y361" s="128"/>
      <c r="Z361" s="66"/>
      <c r="AA361" s="31"/>
      <c r="AB361" s="62" t="s">
        <v>32</v>
      </c>
      <c r="AC361" s="81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</row>
    <row r="362" spans="1:253" s="14" customFormat="1" ht="36" customHeight="1" hidden="1">
      <c r="A362" s="226" t="s">
        <v>52</v>
      </c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62" t="s">
        <v>22</v>
      </c>
      <c r="P362" s="69" t="str">
        <f>P366</f>
        <v>Увеличение объема перевозок пассажиров городским пассажирским транспортом, %</v>
      </c>
      <c r="Q362" s="62">
        <f aca="true" t="shared" si="143" ref="Q362:W362">Q366</f>
        <v>1</v>
      </c>
      <c r="R362" s="62">
        <f t="shared" si="143"/>
        <v>1</v>
      </c>
      <c r="S362" s="62">
        <f t="shared" si="143"/>
        <v>1</v>
      </c>
      <c r="T362" s="62">
        <f t="shared" si="143"/>
        <v>1</v>
      </c>
      <c r="U362" s="62">
        <f t="shared" si="143"/>
        <v>2</v>
      </c>
      <c r="V362" s="62">
        <f t="shared" si="143"/>
        <v>2</v>
      </c>
      <c r="W362" s="62">
        <f t="shared" si="143"/>
        <v>2</v>
      </c>
      <c r="X362" s="66"/>
      <c r="Y362" s="66"/>
      <c r="Z362" s="66"/>
      <c r="AA362" s="31"/>
      <c r="AB362" s="62" t="s">
        <v>32</v>
      </c>
      <c r="AC362" s="81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  <c r="IN362" s="13"/>
      <c r="IO362" s="13"/>
      <c r="IP362" s="13"/>
      <c r="IQ362" s="13"/>
      <c r="IR362" s="13"/>
      <c r="IS362" s="13"/>
    </row>
    <row r="363" spans="1:253" s="14" customFormat="1" ht="37.5" customHeight="1" hidden="1">
      <c r="A363" s="227"/>
      <c r="B363" s="227"/>
      <c r="C363" s="227"/>
      <c r="D363" s="227"/>
      <c r="E363" s="227"/>
      <c r="F363" s="227"/>
      <c r="G363" s="227"/>
      <c r="H363" s="227"/>
      <c r="I363" s="227"/>
      <c r="J363" s="227"/>
      <c r="K363" s="227"/>
      <c r="L363" s="227"/>
      <c r="M363" s="227"/>
      <c r="N363" s="227"/>
      <c r="O363" s="40" t="s">
        <v>22</v>
      </c>
      <c r="P363" s="52" t="str">
        <f>P372</f>
        <v>Доля остановочных пунктов, оборудованных маршрутными указателями, от общего количества остановочных пунктов, %</v>
      </c>
      <c r="Q363" s="40">
        <f aca="true" t="shared" si="144" ref="Q363:W363">Q372</f>
        <v>100</v>
      </c>
      <c r="R363" s="40">
        <f t="shared" si="144"/>
        <v>100</v>
      </c>
      <c r="S363" s="40">
        <f t="shared" si="144"/>
        <v>100</v>
      </c>
      <c r="T363" s="40">
        <f t="shared" si="144"/>
        <v>100</v>
      </c>
      <c r="U363" s="40">
        <f t="shared" si="144"/>
        <v>100</v>
      </c>
      <c r="V363" s="40">
        <f t="shared" si="144"/>
        <v>100</v>
      </c>
      <c r="W363" s="40">
        <f t="shared" si="144"/>
        <v>100</v>
      </c>
      <c r="X363" s="66"/>
      <c r="Y363" s="66"/>
      <c r="Z363" s="66"/>
      <c r="AA363" s="31"/>
      <c r="AB363" s="62" t="s">
        <v>32</v>
      </c>
      <c r="AC363" s="81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  <c r="IC363" s="13"/>
      <c r="ID363" s="13"/>
      <c r="IE363" s="13"/>
      <c r="IF363" s="13"/>
      <c r="IG363" s="13"/>
      <c r="IH363" s="13"/>
      <c r="II363" s="13"/>
      <c r="IJ363" s="13"/>
      <c r="IK363" s="13"/>
      <c r="IL363" s="13"/>
      <c r="IM363" s="13"/>
      <c r="IN363" s="13"/>
      <c r="IO363" s="13"/>
      <c r="IP363" s="13"/>
      <c r="IQ363" s="13"/>
      <c r="IR363" s="13"/>
      <c r="IS363" s="13"/>
    </row>
    <row r="364" spans="1:253" s="14" customFormat="1" ht="31.5" customHeight="1" hidden="1">
      <c r="A364" s="227"/>
      <c r="B364" s="227"/>
      <c r="C364" s="227"/>
      <c r="D364" s="227"/>
      <c r="E364" s="227"/>
      <c r="F364" s="227"/>
      <c r="G364" s="227"/>
      <c r="H364" s="227"/>
      <c r="I364" s="227"/>
      <c r="J364" s="227"/>
      <c r="K364" s="227"/>
      <c r="L364" s="227"/>
      <c r="M364" s="227"/>
      <c r="N364" s="227"/>
      <c r="O364" s="40" t="s">
        <v>23</v>
      </c>
      <c r="P364" s="52" t="str">
        <f>P379</f>
        <v>Количество приобретенных маршрутных автобусов категории "М3", ед.</v>
      </c>
      <c r="Q364" s="40">
        <f aca="true" t="shared" si="145" ref="Q364:W364">Q379</f>
        <v>7</v>
      </c>
      <c r="R364" s="40">
        <f t="shared" si="145"/>
        <v>0</v>
      </c>
      <c r="S364" s="40">
        <f t="shared" si="145"/>
        <v>0</v>
      </c>
      <c r="T364" s="40">
        <f t="shared" si="145"/>
        <v>0</v>
      </c>
      <c r="U364" s="40">
        <f t="shared" si="145"/>
        <v>7</v>
      </c>
      <c r="V364" s="40">
        <f t="shared" si="145"/>
        <v>7</v>
      </c>
      <c r="W364" s="40">
        <f t="shared" si="145"/>
        <v>7</v>
      </c>
      <c r="X364" s="66"/>
      <c r="Y364" s="66"/>
      <c r="Z364" s="66"/>
      <c r="AA364" s="31"/>
      <c r="AB364" s="62" t="s">
        <v>32</v>
      </c>
      <c r="AC364" s="81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  <c r="IC364" s="13"/>
      <c r="ID364" s="13"/>
      <c r="IE364" s="13"/>
      <c r="IF364" s="13"/>
      <c r="IG364" s="13"/>
      <c r="IH364" s="13"/>
      <c r="II364" s="13"/>
      <c r="IJ364" s="13"/>
      <c r="IK364" s="13"/>
      <c r="IL364" s="13"/>
      <c r="IM364" s="13"/>
      <c r="IN364" s="13"/>
      <c r="IO364" s="13"/>
      <c r="IP364" s="13"/>
      <c r="IQ364" s="13"/>
      <c r="IR364" s="13"/>
      <c r="IS364" s="13"/>
    </row>
    <row r="365" spans="1:253" s="14" customFormat="1" ht="37.5" customHeight="1" hidden="1">
      <c r="A365" s="222" t="s">
        <v>63</v>
      </c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66"/>
      <c r="Y365" s="66"/>
      <c r="Z365" s="66"/>
      <c r="AA365" s="31"/>
      <c r="AB365" s="62" t="s">
        <v>32</v>
      </c>
      <c r="AC365" s="81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  <c r="IC365" s="13"/>
      <c r="ID365" s="13"/>
      <c r="IE365" s="13"/>
      <c r="IF365" s="13"/>
      <c r="IG365" s="13"/>
      <c r="IH365" s="13"/>
      <c r="II365" s="13"/>
      <c r="IJ365" s="13"/>
      <c r="IK365" s="13"/>
      <c r="IL365" s="13"/>
      <c r="IM365" s="13"/>
      <c r="IN365" s="13"/>
      <c r="IO365" s="13"/>
      <c r="IP365" s="13"/>
      <c r="IQ365" s="13"/>
      <c r="IR365" s="13"/>
      <c r="IS365" s="13"/>
    </row>
    <row r="366" spans="1:253" s="14" customFormat="1" ht="15" customHeight="1" hidden="1">
      <c r="A366" s="228" t="s">
        <v>64</v>
      </c>
      <c r="B366" s="36" t="s">
        <v>28</v>
      </c>
      <c r="C366" s="29">
        <f>D366+E366+F366+K366+L366+M366+N366</f>
        <v>5056926542</v>
      </c>
      <c r="D366" s="29">
        <v>718546778</v>
      </c>
      <c r="E366" s="29">
        <v>723063294</v>
      </c>
      <c r="F366" s="29">
        <v>723063294</v>
      </c>
      <c r="G366" s="29">
        <v>723063294</v>
      </c>
      <c r="H366" s="29">
        <v>723063294</v>
      </c>
      <c r="I366" s="29">
        <v>723063294</v>
      </c>
      <c r="J366" s="29">
        <v>723063294</v>
      </c>
      <c r="K366" s="29">
        <v>723063294</v>
      </c>
      <c r="L366" s="29">
        <v>723063294</v>
      </c>
      <c r="M366" s="29">
        <v>723063294</v>
      </c>
      <c r="N366" s="29">
        <v>723063294</v>
      </c>
      <c r="O366" s="222" t="s">
        <v>22</v>
      </c>
      <c r="P366" s="214" t="s">
        <v>65</v>
      </c>
      <c r="Q366" s="221">
        <v>1</v>
      </c>
      <c r="R366" s="221">
        <v>1</v>
      </c>
      <c r="S366" s="221">
        <v>1</v>
      </c>
      <c r="T366" s="221">
        <v>1</v>
      </c>
      <c r="U366" s="221">
        <v>2</v>
      </c>
      <c r="V366" s="221">
        <v>2</v>
      </c>
      <c r="W366" s="221">
        <v>2</v>
      </c>
      <c r="X366" s="66"/>
      <c r="Y366" s="66"/>
      <c r="Z366" s="66"/>
      <c r="AA366" s="31"/>
      <c r="AB366" s="62" t="s">
        <v>32</v>
      </c>
      <c r="AC366" s="81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  <c r="IC366" s="13"/>
      <c r="ID366" s="13"/>
      <c r="IE366" s="13"/>
      <c r="IF366" s="13"/>
      <c r="IG366" s="13"/>
      <c r="IH366" s="13"/>
      <c r="II366" s="13"/>
      <c r="IJ366" s="13"/>
      <c r="IK366" s="13"/>
      <c r="IL366" s="13"/>
      <c r="IM366" s="13"/>
      <c r="IN366" s="13"/>
      <c r="IO366" s="13"/>
      <c r="IP366" s="13"/>
      <c r="IQ366" s="13"/>
      <c r="IR366" s="13"/>
      <c r="IS366" s="13"/>
    </row>
    <row r="367" spans="1:253" s="14" customFormat="1" ht="33.75" customHeight="1" hidden="1">
      <c r="A367" s="229"/>
      <c r="B367" s="38" t="s">
        <v>29</v>
      </c>
      <c r="C367" s="29">
        <f>D367+E367+F367+K367+L367+M367+N367</f>
        <v>5056926542</v>
      </c>
      <c r="D367" s="29">
        <v>718546778</v>
      </c>
      <c r="E367" s="29">
        <v>723063294</v>
      </c>
      <c r="F367" s="29">
        <v>723063294</v>
      </c>
      <c r="G367" s="29">
        <v>723063294</v>
      </c>
      <c r="H367" s="29">
        <v>723063294</v>
      </c>
      <c r="I367" s="29">
        <v>723063294</v>
      </c>
      <c r="J367" s="29">
        <v>723063294</v>
      </c>
      <c r="K367" s="29">
        <v>723063294</v>
      </c>
      <c r="L367" s="29">
        <v>723063294</v>
      </c>
      <c r="M367" s="29">
        <v>723063294</v>
      </c>
      <c r="N367" s="29">
        <v>723063294</v>
      </c>
      <c r="O367" s="222"/>
      <c r="P367" s="214"/>
      <c r="Q367" s="221"/>
      <c r="R367" s="221"/>
      <c r="S367" s="221"/>
      <c r="T367" s="221"/>
      <c r="U367" s="221"/>
      <c r="V367" s="221"/>
      <c r="W367" s="221"/>
      <c r="X367" s="66"/>
      <c r="Y367" s="66"/>
      <c r="Z367" s="66"/>
      <c r="AA367" s="31"/>
      <c r="AB367" s="62" t="s">
        <v>32</v>
      </c>
      <c r="AC367" s="81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  <c r="IC367" s="13"/>
      <c r="ID367" s="13"/>
      <c r="IE367" s="13"/>
      <c r="IF367" s="13"/>
      <c r="IG367" s="13"/>
      <c r="IH367" s="13"/>
      <c r="II367" s="13"/>
      <c r="IJ367" s="13"/>
      <c r="IK367" s="13"/>
      <c r="IL367" s="13"/>
      <c r="IM367" s="13"/>
      <c r="IN367" s="13"/>
      <c r="IO367" s="13"/>
      <c r="IP367" s="13"/>
      <c r="IQ367" s="13"/>
      <c r="IR367" s="13"/>
      <c r="IS367" s="13"/>
    </row>
    <row r="368" spans="1:253" s="14" customFormat="1" ht="15.75" hidden="1">
      <c r="A368" s="122"/>
      <c r="B368" s="65"/>
      <c r="C368" s="29">
        <f>D368+E368+F368+K368+L368+M368+N368</f>
        <v>0</v>
      </c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62"/>
      <c r="P368" s="122"/>
      <c r="Q368" s="62"/>
      <c r="R368" s="62"/>
      <c r="S368" s="62"/>
      <c r="T368" s="62"/>
      <c r="U368" s="62"/>
      <c r="V368" s="62"/>
      <c r="W368" s="62"/>
      <c r="X368" s="66"/>
      <c r="Y368" s="66"/>
      <c r="Z368" s="66"/>
      <c r="AA368" s="31"/>
      <c r="AB368" s="62" t="s">
        <v>32</v>
      </c>
      <c r="AC368" s="81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  <c r="IC368" s="13"/>
      <c r="ID368" s="13"/>
      <c r="IE368" s="13"/>
      <c r="IF368" s="13"/>
      <c r="IG368" s="13"/>
      <c r="IH368" s="13"/>
      <c r="II368" s="13"/>
      <c r="IJ368" s="13"/>
      <c r="IK368" s="13"/>
      <c r="IL368" s="13"/>
      <c r="IM368" s="13"/>
      <c r="IN368" s="13"/>
      <c r="IO368" s="13"/>
      <c r="IP368" s="13"/>
      <c r="IQ368" s="13"/>
      <c r="IR368" s="13"/>
      <c r="IS368" s="13"/>
    </row>
    <row r="369" spans="1:253" s="14" customFormat="1" ht="15" customHeight="1" hidden="1">
      <c r="A369" s="214" t="s">
        <v>66</v>
      </c>
      <c r="B369" s="36" t="s">
        <v>28</v>
      </c>
      <c r="C369" s="29">
        <f>D369+E369+F369+K369+L369+M369+N369</f>
        <v>5056926542</v>
      </c>
      <c r="D369" s="29">
        <v>718546778</v>
      </c>
      <c r="E369" s="29">
        <v>723063294</v>
      </c>
      <c r="F369" s="29">
        <v>723063294</v>
      </c>
      <c r="G369" s="29">
        <v>723063294</v>
      </c>
      <c r="H369" s="29">
        <v>723063294</v>
      </c>
      <c r="I369" s="29">
        <v>723063294</v>
      </c>
      <c r="J369" s="29">
        <v>723063294</v>
      </c>
      <c r="K369" s="29">
        <v>723063294</v>
      </c>
      <c r="L369" s="29">
        <v>723063294</v>
      </c>
      <c r="M369" s="29">
        <v>723063294</v>
      </c>
      <c r="N369" s="29">
        <v>723063294</v>
      </c>
      <c r="O369" s="222" t="s">
        <v>22</v>
      </c>
      <c r="P369" s="62" t="s">
        <v>32</v>
      </c>
      <c r="Q369" s="62" t="s">
        <v>32</v>
      </c>
      <c r="R369" s="62" t="s">
        <v>32</v>
      </c>
      <c r="S369" s="62" t="s">
        <v>32</v>
      </c>
      <c r="T369" s="62" t="s">
        <v>32</v>
      </c>
      <c r="U369" s="62" t="s">
        <v>32</v>
      </c>
      <c r="V369" s="62" t="s">
        <v>32</v>
      </c>
      <c r="W369" s="62" t="s">
        <v>32</v>
      </c>
      <c r="X369" s="62" t="s">
        <v>32</v>
      </c>
      <c r="Y369" s="66"/>
      <c r="Z369" s="66"/>
      <c r="AA369" s="31"/>
      <c r="AB369" s="62" t="s">
        <v>32</v>
      </c>
      <c r="AC369" s="81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  <c r="IC369" s="13"/>
      <c r="ID369" s="13"/>
      <c r="IE369" s="13"/>
      <c r="IF369" s="13"/>
      <c r="IG369" s="13"/>
      <c r="IH369" s="13"/>
      <c r="II369" s="13"/>
      <c r="IJ369" s="13"/>
      <c r="IK369" s="13"/>
      <c r="IL369" s="13"/>
      <c r="IM369" s="13"/>
      <c r="IN369" s="13"/>
      <c r="IO369" s="13"/>
      <c r="IP369" s="13"/>
      <c r="IQ369" s="13"/>
      <c r="IR369" s="13"/>
      <c r="IS369" s="13"/>
    </row>
    <row r="370" spans="1:253" s="14" customFormat="1" ht="31.5" customHeight="1" hidden="1">
      <c r="A370" s="214"/>
      <c r="B370" s="38" t="s">
        <v>29</v>
      </c>
      <c r="C370" s="29">
        <f>D370+E370+F370+K370+L370+M370+N370</f>
        <v>5056926542</v>
      </c>
      <c r="D370" s="29">
        <v>718546778</v>
      </c>
      <c r="E370" s="29">
        <v>723063294</v>
      </c>
      <c r="F370" s="29">
        <v>723063294</v>
      </c>
      <c r="G370" s="29">
        <v>723063294</v>
      </c>
      <c r="H370" s="29">
        <v>723063294</v>
      </c>
      <c r="I370" s="29">
        <v>723063294</v>
      </c>
      <c r="J370" s="29">
        <v>723063294</v>
      </c>
      <c r="K370" s="29">
        <v>723063294</v>
      </c>
      <c r="L370" s="29">
        <v>723063294</v>
      </c>
      <c r="M370" s="29">
        <v>723063294</v>
      </c>
      <c r="N370" s="29">
        <v>723063294</v>
      </c>
      <c r="O370" s="222"/>
      <c r="P370" s="62" t="s">
        <v>32</v>
      </c>
      <c r="Q370" s="62" t="s">
        <v>32</v>
      </c>
      <c r="R370" s="62" t="s">
        <v>32</v>
      </c>
      <c r="S370" s="62" t="s">
        <v>32</v>
      </c>
      <c r="T370" s="62" t="s">
        <v>32</v>
      </c>
      <c r="U370" s="62" t="s">
        <v>32</v>
      </c>
      <c r="V370" s="62" t="s">
        <v>32</v>
      </c>
      <c r="W370" s="62" t="s">
        <v>32</v>
      </c>
      <c r="X370" s="62" t="s">
        <v>32</v>
      </c>
      <c r="Y370" s="66"/>
      <c r="Z370" s="66"/>
      <c r="AA370" s="31"/>
      <c r="AB370" s="62" t="s">
        <v>32</v>
      </c>
      <c r="AC370" s="81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  <c r="IC370" s="13"/>
      <c r="ID370" s="13"/>
      <c r="IE370" s="13"/>
      <c r="IF370" s="13"/>
      <c r="IG370" s="13"/>
      <c r="IH370" s="13"/>
      <c r="II370" s="13"/>
      <c r="IJ370" s="13"/>
      <c r="IK370" s="13"/>
      <c r="IL370" s="13"/>
      <c r="IM370" s="13"/>
      <c r="IN370" s="13"/>
      <c r="IO370" s="13"/>
      <c r="IP370" s="13"/>
      <c r="IQ370" s="13"/>
      <c r="IR370" s="13"/>
      <c r="IS370" s="13"/>
    </row>
    <row r="371" spans="1:253" s="14" customFormat="1" ht="36.75" customHeight="1" hidden="1">
      <c r="A371" s="222" t="s">
        <v>67</v>
      </c>
      <c r="B371" s="222"/>
      <c r="C371" s="222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66"/>
      <c r="Y371" s="66"/>
      <c r="Z371" s="66"/>
      <c r="AA371" s="31"/>
      <c r="AB371" s="62" t="s">
        <v>32</v>
      </c>
      <c r="AC371" s="81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  <c r="IC371" s="13"/>
      <c r="ID371" s="13"/>
      <c r="IE371" s="13"/>
      <c r="IF371" s="13"/>
      <c r="IG371" s="13"/>
      <c r="IH371" s="13"/>
      <c r="II371" s="13"/>
      <c r="IJ371" s="13"/>
      <c r="IK371" s="13"/>
      <c r="IL371" s="13"/>
      <c r="IM371" s="13"/>
      <c r="IN371" s="13"/>
      <c r="IO371" s="13"/>
      <c r="IP371" s="13"/>
      <c r="IQ371" s="13"/>
      <c r="IR371" s="13"/>
      <c r="IS371" s="13"/>
    </row>
    <row r="372" spans="1:253" s="14" customFormat="1" ht="15" customHeight="1" hidden="1">
      <c r="A372" s="214" t="s">
        <v>68</v>
      </c>
      <c r="B372" s="36" t="s">
        <v>28</v>
      </c>
      <c r="C372" s="29">
        <f>D372+E372+F372+K372+L372+M372+N372</f>
        <v>6272435</v>
      </c>
      <c r="D372" s="29">
        <v>903487</v>
      </c>
      <c r="E372" s="29">
        <v>877500</v>
      </c>
      <c r="F372" s="29">
        <v>877500</v>
      </c>
      <c r="G372" s="131"/>
      <c r="H372" s="131"/>
      <c r="I372" s="131"/>
      <c r="J372" s="131"/>
      <c r="K372" s="29">
        <v>903487</v>
      </c>
      <c r="L372" s="29">
        <v>903487</v>
      </c>
      <c r="M372" s="29">
        <v>903487</v>
      </c>
      <c r="N372" s="29">
        <v>903487</v>
      </c>
      <c r="O372" s="222" t="s">
        <v>22</v>
      </c>
      <c r="P372" s="214" t="s">
        <v>0</v>
      </c>
      <c r="Q372" s="221">
        <v>100</v>
      </c>
      <c r="R372" s="221">
        <v>100</v>
      </c>
      <c r="S372" s="221">
        <v>100</v>
      </c>
      <c r="T372" s="221">
        <v>100</v>
      </c>
      <c r="U372" s="221">
        <v>100</v>
      </c>
      <c r="V372" s="221">
        <v>100</v>
      </c>
      <c r="W372" s="221">
        <v>100</v>
      </c>
      <c r="X372" s="66"/>
      <c r="Y372" s="66"/>
      <c r="Z372" s="66"/>
      <c r="AA372" s="31"/>
      <c r="AB372" s="62" t="s">
        <v>32</v>
      </c>
      <c r="AC372" s="81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  <c r="IC372" s="13"/>
      <c r="ID372" s="13"/>
      <c r="IE372" s="13"/>
      <c r="IF372" s="13"/>
      <c r="IG372" s="13"/>
      <c r="IH372" s="13"/>
      <c r="II372" s="13"/>
      <c r="IJ372" s="13"/>
      <c r="IK372" s="13"/>
      <c r="IL372" s="13"/>
      <c r="IM372" s="13"/>
      <c r="IN372" s="13"/>
      <c r="IO372" s="13"/>
      <c r="IP372" s="13"/>
      <c r="IQ372" s="13"/>
      <c r="IR372" s="13"/>
      <c r="IS372" s="13"/>
    </row>
    <row r="373" spans="1:253" s="14" customFormat="1" ht="31.5" customHeight="1" hidden="1">
      <c r="A373" s="214"/>
      <c r="B373" s="38" t="s">
        <v>29</v>
      </c>
      <c r="C373" s="29">
        <f>D373+E373+F373+K373+L373+M373+N373</f>
        <v>6272435</v>
      </c>
      <c r="D373" s="29">
        <v>903487</v>
      </c>
      <c r="E373" s="29">
        <v>877500</v>
      </c>
      <c r="F373" s="29">
        <v>877500</v>
      </c>
      <c r="G373" s="131"/>
      <c r="H373" s="131"/>
      <c r="I373" s="131"/>
      <c r="J373" s="131"/>
      <c r="K373" s="29">
        <v>903487</v>
      </c>
      <c r="L373" s="29">
        <v>903487</v>
      </c>
      <c r="M373" s="29">
        <v>903487</v>
      </c>
      <c r="N373" s="29">
        <v>903487</v>
      </c>
      <c r="O373" s="222"/>
      <c r="P373" s="214"/>
      <c r="Q373" s="221"/>
      <c r="R373" s="221"/>
      <c r="S373" s="221"/>
      <c r="T373" s="221"/>
      <c r="U373" s="221"/>
      <c r="V373" s="221"/>
      <c r="W373" s="221"/>
      <c r="X373" s="66"/>
      <c r="Y373" s="66"/>
      <c r="Z373" s="66"/>
      <c r="AA373" s="31"/>
      <c r="AB373" s="62" t="s">
        <v>32</v>
      </c>
      <c r="AC373" s="81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  <c r="IC373" s="13"/>
      <c r="ID373" s="13"/>
      <c r="IE373" s="13"/>
      <c r="IF373" s="13"/>
      <c r="IG373" s="13"/>
      <c r="IH373" s="13"/>
      <c r="II373" s="13"/>
      <c r="IJ373" s="13"/>
      <c r="IK373" s="13"/>
      <c r="IL373" s="13"/>
      <c r="IM373" s="13"/>
      <c r="IN373" s="13"/>
      <c r="IO373" s="13"/>
      <c r="IP373" s="13"/>
      <c r="IQ373" s="13"/>
      <c r="IR373" s="13"/>
      <c r="IS373" s="13"/>
    </row>
    <row r="374" spans="1:253" s="14" customFormat="1" ht="15.75" hidden="1">
      <c r="A374" s="119"/>
      <c r="B374" s="65"/>
      <c r="C374" s="29">
        <f>D374+E374+F374+K374+L374+M374+N374</f>
        <v>0</v>
      </c>
      <c r="D374" s="131"/>
      <c r="E374" s="131"/>
      <c r="F374" s="131"/>
      <c r="G374" s="131"/>
      <c r="H374" s="131"/>
      <c r="I374" s="131"/>
      <c r="J374" s="131"/>
      <c r="K374" s="131"/>
      <c r="L374" s="132"/>
      <c r="M374" s="132"/>
      <c r="N374" s="132"/>
      <c r="O374" s="62"/>
      <c r="P374" s="122"/>
      <c r="Q374" s="62"/>
      <c r="R374" s="62"/>
      <c r="S374" s="63"/>
      <c r="T374" s="63"/>
      <c r="U374" s="63"/>
      <c r="V374" s="63"/>
      <c r="W374" s="62"/>
      <c r="X374" s="66"/>
      <c r="Y374" s="66"/>
      <c r="Z374" s="66"/>
      <c r="AA374" s="31"/>
      <c r="AB374" s="62" t="s">
        <v>32</v>
      </c>
      <c r="AC374" s="81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  <c r="IC374" s="13"/>
      <c r="ID374" s="13"/>
      <c r="IE374" s="13"/>
      <c r="IF374" s="13"/>
      <c r="IG374" s="13"/>
      <c r="IH374" s="13"/>
      <c r="II374" s="13"/>
      <c r="IJ374" s="13"/>
      <c r="IK374" s="13"/>
      <c r="IL374" s="13"/>
      <c r="IM374" s="13"/>
      <c r="IN374" s="13"/>
      <c r="IO374" s="13"/>
      <c r="IP374" s="13"/>
      <c r="IQ374" s="13"/>
      <c r="IR374" s="13"/>
      <c r="IS374" s="13"/>
    </row>
    <row r="375" spans="1:253" s="14" customFormat="1" ht="15" customHeight="1" hidden="1">
      <c r="A375" s="214" t="s">
        <v>69</v>
      </c>
      <c r="B375" s="36" t="s">
        <v>28</v>
      </c>
      <c r="C375" s="29">
        <f>D375+E375+F375+K375+L375+M375+N375</f>
        <v>6272435</v>
      </c>
      <c r="D375" s="29">
        <v>903487</v>
      </c>
      <c r="E375" s="29">
        <v>877500</v>
      </c>
      <c r="F375" s="29">
        <v>877500</v>
      </c>
      <c r="G375" s="29">
        <v>903487</v>
      </c>
      <c r="H375" s="29">
        <v>903487</v>
      </c>
      <c r="I375" s="29">
        <v>903487</v>
      </c>
      <c r="J375" s="29">
        <v>903487</v>
      </c>
      <c r="K375" s="29">
        <v>903487</v>
      </c>
      <c r="L375" s="29">
        <v>903487</v>
      </c>
      <c r="M375" s="29">
        <v>903487</v>
      </c>
      <c r="N375" s="29">
        <v>903487</v>
      </c>
      <c r="O375" s="222" t="s">
        <v>22</v>
      </c>
      <c r="P375" s="62" t="s">
        <v>32</v>
      </c>
      <c r="Q375" s="62" t="s">
        <v>32</v>
      </c>
      <c r="R375" s="62" t="s">
        <v>32</v>
      </c>
      <c r="S375" s="62" t="s">
        <v>32</v>
      </c>
      <c r="T375" s="62" t="s">
        <v>32</v>
      </c>
      <c r="U375" s="62" t="s">
        <v>32</v>
      </c>
      <c r="V375" s="62" t="s">
        <v>32</v>
      </c>
      <c r="W375" s="62" t="s">
        <v>32</v>
      </c>
      <c r="X375" s="62" t="s">
        <v>32</v>
      </c>
      <c r="Y375" s="66"/>
      <c r="Z375" s="66"/>
      <c r="AA375" s="31"/>
      <c r="AB375" s="62" t="s">
        <v>32</v>
      </c>
      <c r="AC375" s="81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  <c r="IC375" s="13"/>
      <c r="ID375" s="13"/>
      <c r="IE375" s="13"/>
      <c r="IF375" s="13"/>
      <c r="IG375" s="13"/>
      <c r="IH375" s="13"/>
      <c r="II375" s="13"/>
      <c r="IJ375" s="13"/>
      <c r="IK375" s="13"/>
      <c r="IL375" s="13"/>
      <c r="IM375" s="13"/>
      <c r="IN375" s="13"/>
      <c r="IO375" s="13"/>
      <c r="IP375" s="13"/>
      <c r="IQ375" s="13"/>
      <c r="IR375" s="13"/>
      <c r="IS375" s="13"/>
    </row>
    <row r="376" spans="1:253" s="14" customFormat="1" ht="31.5" customHeight="1" hidden="1">
      <c r="A376" s="214"/>
      <c r="B376" s="38" t="s">
        <v>29</v>
      </c>
      <c r="C376" s="29">
        <f>D376+E376+F376+K376+L376+M376+N376</f>
        <v>6272435</v>
      </c>
      <c r="D376" s="29">
        <v>903487</v>
      </c>
      <c r="E376" s="29">
        <v>877500</v>
      </c>
      <c r="F376" s="29">
        <v>877500</v>
      </c>
      <c r="G376" s="29">
        <v>903487</v>
      </c>
      <c r="H376" s="29">
        <v>903487</v>
      </c>
      <c r="I376" s="29">
        <v>903487</v>
      </c>
      <c r="J376" s="29">
        <v>903487</v>
      </c>
      <c r="K376" s="29">
        <v>903487</v>
      </c>
      <c r="L376" s="29">
        <v>903487</v>
      </c>
      <c r="M376" s="29">
        <v>903487</v>
      </c>
      <c r="N376" s="29">
        <v>903487</v>
      </c>
      <c r="O376" s="222"/>
      <c r="P376" s="62" t="s">
        <v>32</v>
      </c>
      <c r="Q376" s="62" t="s">
        <v>32</v>
      </c>
      <c r="R376" s="62" t="s">
        <v>32</v>
      </c>
      <c r="S376" s="62" t="s">
        <v>32</v>
      </c>
      <c r="T376" s="62" t="s">
        <v>32</v>
      </c>
      <c r="U376" s="62" t="s">
        <v>32</v>
      </c>
      <c r="V376" s="62" t="s">
        <v>32</v>
      </c>
      <c r="W376" s="62" t="s">
        <v>32</v>
      </c>
      <c r="X376" s="62" t="s">
        <v>32</v>
      </c>
      <c r="Y376" s="66"/>
      <c r="Z376" s="66"/>
      <c r="AA376" s="31"/>
      <c r="AB376" s="62" t="s">
        <v>32</v>
      </c>
      <c r="AC376" s="81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  <c r="IC376" s="13"/>
      <c r="ID376" s="13"/>
      <c r="IE376" s="13"/>
      <c r="IF376" s="13"/>
      <c r="IG376" s="13"/>
      <c r="IH376" s="13"/>
      <c r="II376" s="13"/>
      <c r="IJ376" s="13"/>
      <c r="IK376" s="13"/>
      <c r="IL376" s="13"/>
      <c r="IM376" s="13"/>
      <c r="IN376" s="13"/>
      <c r="IO376" s="13"/>
      <c r="IP376" s="13"/>
      <c r="IQ376" s="13"/>
      <c r="IR376" s="13"/>
      <c r="IS376" s="13"/>
    </row>
    <row r="377" spans="1:253" s="14" customFormat="1" ht="15.75" hidden="1">
      <c r="A377" s="119"/>
      <c r="B377" s="65"/>
      <c r="C377" s="29"/>
      <c r="D377" s="29"/>
      <c r="E377" s="29"/>
      <c r="F377" s="29"/>
      <c r="G377" s="29"/>
      <c r="H377" s="29"/>
      <c r="I377" s="29"/>
      <c r="J377" s="29"/>
      <c r="K377" s="29"/>
      <c r="L377" s="64"/>
      <c r="M377" s="64"/>
      <c r="N377" s="64"/>
      <c r="O377" s="62"/>
      <c r="P377" s="62"/>
      <c r="Q377" s="62"/>
      <c r="R377" s="62"/>
      <c r="S377" s="63"/>
      <c r="T377" s="63"/>
      <c r="U377" s="63"/>
      <c r="V377" s="63"/>
      <c r="W377" s="62"/>
      <c r="X377" s="86"/>
      <c r="Y377" s="66"/>
      <c r="Z377" s="66"/>
      <c r="AA377" s="31"/>
      <c r="AB377" s="62" t="s">
        <v>32</v>
      </c>
      <c r="AC377" s="81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  <c r="IC377" s="13"/>
      <c r="ID377" s="13"/>
      <c r="IE377" s="13"/>
      <c r="IF377" s="13"/>
      <c r="IG377" s="13"/>
      <c r="IH377" s="13"/>
      <c r="II377" s="13"/>
      <c r="IJ377" s="13"/>
      <c r="IK377" s="13"/>
      <c r="IL377" s="13"/>
      <c r="IM377" s="13"/>
      <c r="IN377" s="13"/>
      <c r="IO377" s="13"/>
      <c r="IP377" s="13"/>
      <c r="IQ377" s="13"/>
      <c r="IR377" s="13"/>
      <c r="IS377" s="13"/>
    </row>
    <row r="378" spans="1:253" s="14" customFormat="1" ht="33.75" customHeight="1" hidden="1">
      <c r="A378" s="222" t="s">
        <v>70</v>
      </c>
      <c r="B378" s="222"/>
      <c r="C378" s="222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86"/>
      <c r="Y378" s="66"/>
      <c r="Z378" s="66"/>
      <c r="AA378" s="31"/>
      <c r="AB378" s="62" t="s">
        <v>32</v>
      </c>
      <c r="AC378" s="81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</row>
    <row r="379" spans="1:253" s="14" customFormat="1" ht="15.75" customHeight="1" hidden="1">
      <c r="A379" s="214" t="s">
        <v>71</v>
      </c>
      <c r="B379" s="36" t="s">
        <v>28</v>
      </c>
      <c r="C379" s="29">
        <f>D379+E379+F379+K379+L379+M379+N379</f>
        <v>170452182</v>
      </c>
      <c r="D379" s="29">
        <f>D380</f>
        <v>41351800</v>
      </c>
      <c r="E379" s="29">
        <f aca="true" t="shared" si="146" ref="E379:N379">E380</f>
        <v>0</v>
      </c>
      <c r="F379" s="29">
        <f t="shared" si="146"/>
        <v>0</v>
      </c>
      <c r="G379" s="29">
        <f t="shared" si="146"/>
        <v>0</v>
      </c>
      <c r="H379" s="29">
        <f t="shared" si="146"/>
        <v>0</v>
      </c>
      <c r="I379" s="29">
        <f t="shared" si="146"/>
        <v>0</v>
      </c>
      <c r="J379" s="29">
        <f t="shared" si="146"/>
        <v>0</v>
      </c>
      <c r="K379" s="29">
        <f t="shared" si="146"/>
        <v>0</v>
      </c>
      <c r="L379" s="29">
        <f t="shared" si="146"/>
        <v>42691022</v>
      </c>
      <c r="M379" s="29">
        <f t="shared" si="146"/>
        <v>43032550</v>
      </c>
      <c r="N379" s="29">
        <f t="shared" si="146"/>
        <v>43376810</v>
      </c>
      <c r="O379" s="222" t="s">
        <v>23</v>
      </c>
      <c r="P379" s="214" t="s">
        <v>72</v>
      </c>
      <c r="Q379" s="221">
        <v>7</v>
      </c>
      <c r="R379" s="221"/>
      <c r="S379" s="221"/>
      <c r="T379" s="221"/>
      <c r="U379" s="221">
        <v>7</v>
      </c>
      <c r="V379" s="221">
        <v>7</v>
      </c>
      <c r="W379" s="221">
        <v>7</v>
      </c>
      <c r="X379" s="86"/>
      <c r="Y379" s="66"/>
      <c r="Z379" s="66"/>
      <c r="AA379" s="31"/>
      <c r="AB379" s="62" t="s">
        <v>32</v>
      </c>
      <c r="AC379" s="81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</row>
    <row r="380" spans="1:253" s="14" customFormat="1" ht="31.5" customHeight="1" hidden="1">
      <c r="A380" s="214"/>
      <c r="B380" s="38" t="s">
        <v>29</v>
      </c>
      <c r="C380" s="29">
        <f aca="true" t="shared" si="147" ref="C380:C386">D380+E380+F380+K380+L380+M380+N380</f>
        <v>170452182</v>
      </c>
      <c r="D380" s="29">
        <v>41351800</v>
      </c>
      <c r="E380" s="29"/>
      <c r="F380" s="29"/>
      <c r="G380" s="29"/>
      <c r="H380" s="29"/>
      <c r="I380" s="29"/>
      <c r="J380" s="29"/>
      <c r="K380" s="29"/>
      <c r="L380" s="64">
        <v>42691022</v>
      </c>
      <c r="M380" s="64">
        <v>43032550</v>
      </c>
      <c r="N380" s="64">
        <v>43376810</v>
      </c>
      <c r="O380" s="222"/>
      <c r="P380" s="214"/>
      <c r="Q380" s="221"/>
      <c r="R380" s="221"/>
      <c r="S380" s="221"/>
      <c r="T380" s="221"/>
      <c r="U380" s="221"/>
      <c r="V380" s="221"/>
      <c r="W380" s="221"/>
      <c r="X380" s="86"/>
      <c r="Y380" s="66"/>
      <c r="Z380" s="66"/>
      <c r="AA380" s="31"/>
      <c r="AB380" s="62" t="s">
        <v>32</v>
      </c>
      <c r="AC380" s="81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</row>
    <row r="381" spans="1:253" s="14" customFormat="1" ht="15.75" hidden="1">
      <c r="A381" s="119"/>
      <c r="B381" s="65"/>
      <c r="C381" s="29">
        <f t="shared" si="147"/>
        <v>0</v>
      </c>
      <c r="D381" s="29"/>
      <c r="E381" s="29"/>
      <c r="F381" s="29"/>
      <c r="G381" s="29"/>
      <c r="H381" s="29"/>
      <c r="I381" s="29"/>
      <c r="J381" s="29"/>
      <c r="K381" s="29"/>
      <c r="L381" s="64"/>
      <c r="M381" s="64"/>
      <c r="N381" s="64"/>
      <c r="O381" s="62"/>
      <c r="P381" s="62"/>
      <c r="Q381" s="62"/>
      <c r="R381" s="62"/>
      <c r="S381" s="63"/>
      <c r="T381" s="63"/>
      <c r="U381" s="63"/>
      <c r="V381" s="63"/>
      <c r="W381" s="62"/>
      <c r="X381" s="86"/>
      <c r="Y381" s="66"/>
      <c r="Z381" s="66"/>
      <c r="AA381" s="31"/>
      <c r="AB381" s="62" t="s">
        <v>32</v>
      </c>
      <c r="AC381" s="81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</row>
    <row r="382" spans="1:253" s="14" customFormat="1" ht="15" customHeight="1" hidden="1">
      <c r="A382" s="214" t="s">
        <v>73</v>
      </c>
      <c r="B382" s="36" t="s">
        <v>28</v>
      </c>
      <c r="C382" s="29">
        <f t="shared" si="147"/>
        <v>170452182</v>
      </c>
      <c r="D382" s="29">
        <v>41351800</v>
      </c>
      <c r="E382" s="29"/>
      <c r="F382" s="29"/>
      <c r="G382" s="29"/>
      <c r="H382" s="29"/>
      <c r="I382" s="29"/>
      <c r="J382" s="29"/>
      <c r="K382" s="29"/>
      <c r="L382" s="64">
        <v>42691022</v>
      </c>
      <c r="M382" s="64">
        <v>43032550</v>
      </c>
      <c r="N382" s="64">
        <v>43376810</v>
      </c>
      <c r="O382" s="222" t="s">
        <v>23</v>
      </c>
      <c r="P382" s="62" t="s">
        <v>32</v>
      </c>
      <c r="Q382" s="62" t="s">
        <v>32</v>
      </c>
      <c r="R382" s="62" t="s">
        <v>32</v>
      </c>
      <c r="S382" s="62" t="s">
        <v>32</v>
      </c>
      <c r="T382" s="62" t="s">
        <v>32</v>
      </c>
      <c r="U382" s="62" t="s">
        <v>32</v>
      </c>
      <c r="V382" s="62" t="s">
        <v>32</v>
      </c>
      <c r="W382" s="62" t="s">
        <v>32</v>
      </c>
      <c r="X382" s="86"/>
      <c r="Y382" s="66"/>
      <c r="Z382" s="66"/>
      <c r="AA382" s="31"/>
      <c r="AB382" s="62" t="s">
        <v>32</v>
      </c>
      <c r="AC382" s="81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  <c r="IC382" s="13"/>
      <c r="ID382" s="13"/>
      <c r="IE382" s="13"/>
      <c r="IF382" s="13"/>
      <c r="IG382" s="13"/>
      <c r="IH382" s="13"/>
      <c r="II382" s="13"/>
      <c r="IJ382" s="13"/>
      <c r="IK382" s="13"/>
      <c r="IL382" s="13"/>
      <c r="IM382" s="13"/>
      <c r="IN382" s="13"/>
      <c r="IO382" s="13"/>
      <c r="IP382" s="13"/>
      <c r="IQ382" s="13"/>
      <c r="IR382" s="13"/>
      <c r="IS382" s="13"/>
    </row>
    <row r="383" spans="1:253" s="14" customFormat="1" ht="31.5" customHeight="1" hidden="1">
      <c r="A383" s="214"/>
      <c r="B383" s="38" t="s">
        <v>29</v>
      </c>
      <c r="C383" s="29">
        <f t="shared" si="147"/>
        <v>170452182</v>
      </c>
      <c r="D383" s="29">
        <f>D380</f>
        <v>41351800</v>
      </c>
      <c r="E383" s="29"/>
      <c r="F383" s="29"/>
      <c r="G383" s="29"/>
      <c r="H383" s="29"/>
      <c r="I383" s="29"/>
      <c r="J383" s="29"/>
      <c r="K383" s="29"/>
      <c r="L383" s="64">
        <v>42691022</v>
      </c>
      <c r="M383" s="64">
        <v>43032550</v>
      </c>
      <c r="N383" s="64">
        <v>43376810</v>
      </c>
      <c r="O383" s="222"/>
      <c r="P383" s="62" t="s">
        <v>32</v>
      </c>
      <c r="Q383" s="62" t="s">
        <v>32</v>
      </c>
      <c r="R383" s="62" t="s">
        <v>32</v>
      </c>
      <c r="S383" s="62" t="s">
        <v>32</v>
      </c>
      <c r="T383" s="62" t="s">
        <v>32</v>
      </c>
      <c r="U383" s="62" t="s">
        <v>32</v>
      </c>
      <c r="V383" s="62" t="s">
        <v>32</v>
      </c>
      <c r="W383" s="62" t="s">
        <v>32</v>
      </c>
      <c r="X383" s="86"/>
      <c r="Y383" s="66"/>
      <c r="Z383" s="66"/>
      <c r="AA383" s="31"/>
      <c r="AB383" s="62" t="s">
        <v>32</v>
      </c>
      <c r="AC383" s="81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  <c r="IC383" s="13"/>
      <c r="ID383" s="13"/>
      <c r="IE383" s="13"/>
      <c r="IF383" s="13"/>
      <c r="IG383" s="13"/>
      <c r="IH383" s="13"/>
      <c r="II383" s="13"/>
      <c r="IJ383" s="13"/>
      <c r="IK383" s="13"/>
      <c r="IL383" s="13"/>
      <c r="IM383" s="13"/>
      <c r="IN383" s="13"/>
      <c r="IO383" s="13"/>
      <c r="IP383" s="13"/>
      <c r="IQ383" s="13"/>
      <c r="IR383" s="13"/>
      <c r="IS383" s="13"/>
    </row>
    <row r="384" spans="1:253" s="14" customFormat="1" ht="15.75" hidden="1">
      <c r="A384" s="119"/>
      <c r="B384" s="65"/>
      <c r="C384" s="29"/>
      <c r="D384" s="29"/>
      <c r="E384" s="29"/>
      <c r="F384" s="29"/>
      <c r="G384" s="29"/>
      <c r="H384" s="29"/>
      <c r="I384" s="29"/>
      <c r="J384" s="29"/>
      <c r="K384" s="29"/>
      <c r="L384" s="64"/>
      <c r="M384" s="64"/>
      <c r="N384" s="64"/>
      <c r="O384" s="62"/>
      <c r="P384" s="62"/>
      <c r="Q384" s="62"/>
      <c r="R384" s="62"/>
      <c r="S384" s="63"/>
      <c r="T384" s="63"/>
      <c r="U384" s="63"/>
      <c r="V384" s="63"/>
      <c r="W384" s="62"/>
      <c r="X384" s="86"/>
      <c r="Y384" s="66"/>
      <c r="Z384" s="66"/>
      <c r="AA384" s="31"/>
      <c r="AB384" s="62" t="s">
        <v>32</v>
      </c>
      <c r="AC384" s="81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  <c r="IC384" s="13"/>
      <c r="ID384" s="13"/>
      <c r="IE384" s="13"/>
      <c r="IF384" s="13"/>
      <c r="IG384" s="13"/>
      <c r="IH384" s="13"/>
      <c r="II384" s="13"/>
      <c r="IJ384" s="13"/>
      <c r="IK384" s="13"/>
      <c r="IL384" s="13"/>
      <c r="IM384" s="13"/>
      <c r="IN384" s="13"/>
      <c r="IO384" s="13"/>
      <c r="IP384" s="13"/>
      <c r="IQ384" s="13"/>
      <c r="IR384" s="13"/>
      <c r="IS384" s="13"/>
    </row>
    <row r="385" spans="1:253" s="14" customFormat="1" ht="15" customHeight="1" hidden="1">
      <c r="A385" s="214" t="s">
        <v>77</v>
      </c>
      <c r="B385" s="36" t="s">
        <v>28</v>
      </c>
      <c r="C385" s="29">
        <f t="shared" si="147"/>
        <v>5233651159</v>
      </c>
      <c r="D385" s="29">
        <f>D386</f>
        <v>760802065</v>
      </c>
      <c r="E385" s="29">
        <f aca="true" t="shared" si="148" ref="E385:N385">E386</f>
        <v>723940794</v>
      </c>
      <c r="F385" s="29">
        <f t="shared" si="148"/>
        <v>723940794</v>
      </c>
      <c r="G385" s="29">
        <f t="shared" si="148"/>
        <v>723966781</v>
      </c>
      <c r="H385" s="29">
        <f t="shared" si="148"/>
        <v>723966781</v>
      </c>
      <c r="I385" s="29">
        <f t="shared" si="148"/>
        <v>723966781</v>
      </c>
      <c r="J385" s="29">
        <f t="shared" si="148"/>
        <v>723966781</v>
      </c>
      <c r="K385" s="29">
        <f t="shared" si="148"/>
        <v>723966781</v>
      </c>
      <c r="L385" s="29">
        <f t="shared" si="148"/>
        <v>766657803</v>
      </c>
      <c r="M385" s="29">
        <f t="shared" si="148"/>
        <v>766999331</v>
      </c>
      <c r="N385" s="29">
        <f t="shared" si="148"/>
        <v>767343591</v>
      </c>
      <c r="O385" s="222" t="s">
        <v>32</v>
      </c>
      <c r="P385" s="62" t="s">
        <v>32</v>
      </c>
      <c r="Q385" s="62" t="s">
        <v>32</v>
      </c>
      <c r="R385" s="62" t="s">
        <v>32</v>
      </c>
      <c r="S385" s="62" t="s">
        <v>32</v>
      </c>
      <c r="T385" s="62" t="s">
        <v>32</v>
      </c>
      <c r="U385" s="62" t="s">
        <v>32</v>
      </c>
      <c r="V385" s="62" t="s">
        <v>32</v>
      </c>
      <c r="W385" s="62" t="s">
        <v>32</v>
      </c>
      <c r="X385" s="86"/>
      <c r="Y385" s="66"/>
      <c r="Z385" s="66"/>
      <c r="AA385" s="31"/>
      <c r="AB385" s="62" t="s">
        <v>32</v>
      </c>
      <c r="AC385" s="81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  <c r="IC385" s="13"/>
      <c r="ID385" s="13"/>
      <c r="IE385" s="13"/>
      <c r="IF385" s="13"/>
      <c r="IG385" s="13"/>
      <c r="IH385" s="13"/>
      <c r="II385" s="13"/>
      <c r="IJ385" s="13"/>
      <c r="IK385" s="13"/>
      <c r="IL385" s="13"/>
      <c r="IM385" s="13"/>
      <c r="IN385" s="13"/>
      <c r="IO385" s="13"/>
      <c r="IP385" s="13"/>
      <c r="IQ385" s="13"/>
      <c r="IR385" s="13"/>
      <c r="IS385" s="13"/>
    </row>
    <row r="386" spans="1:253" s="14" customFormat="1" ht="31.5" customHeight="1" hidden="1">
      <c r="A386" s="214"/>
      <c r="B386" s="38" t="s">
        <v>29</v>
      </c>
      <c r="C386" s="29">
        <f t="shared" si="147"/>
        <v>5233651159</v>
      </c>
      <c r="D386" s="29">
        <f>D380+D376+D370</f>
        <v>760802065</v>
      </c>
      <c r="E386" s="29">
        <f aca="true" t="shared" si="149" ref="E386:N386">E380+E376+E370</f>
        <v>723940794</v>
      </c>
      <c r="F386" s="29">
        <f t="shared" si="149"/>
        <v>723940794</v>
      </c>
      <c r="G386" s="29">
        <f t="shared" si="149"/>
        <v>723966781</v>
      </c>
      <c r="H386" s="29">
        <f t="shared" si="149"/>
        <v>723966781</v>
      </c>
      <c r="I386" s="29">
        <f t="shared" si="149"/>
        <v>723966781</v>
      </c>
      <c r="J386" s="29">
        <f t="shared" si="149"/>
        <v>723966781</v>
      </c>
      <c r="K386" s="29">
        <f t="shared" si="149"/>
        <v>723966781</v>
      </c>
      <c r="L386" s="29">
        <f t="shared" si="149"/>
        <v>766657803</v>
      </c>
      <c r="M386" s="29">
        <f t="shared" si="149"/>
        <v>766999331</v>
      </c>
      <c r="N386" s="29">
        <f t="shared" si="149"/>
        <v>767343591</v>
      </c>
      <c r="O386" s="222"/>
      <c r="P386" s="62" t="s">
        <v>32</v>
      </c>
      <c r="Q386" s="62" t="s">
        <v>32</v>
      </c>
      <c r="R386" s="62" t="s">
        <v>32</v>
      </c>
      <c r="S386" s="62" t="s">
        <v>32</v>
      </c>
      <c r="T386" s="62" t="s">
        <v>32</v>
      </c>
      <c r="U386" s="62" t="s">
        <v>32</v>
      </c>
      <c r="V386" s="62" t="s">
        <v>32</v>
      </c>
      <c r="W386" s="62" t="s">
        <v>32</v>
      </c>
      <c r="X386" s="86"/>
      <c r="Y386" s="66"/>
      <c r="Z386" s="66"/>
      <c r="AA386" s="31"/>
      <c r="AB386" s="62" t="s">
        <v>32</v>
      </c>
      <c r="AC386" s="81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  <c r="IC386" s="13"/>
      <c r="ID386" s="13"/>
      <c r="IE386" s="13"/>
      <c r="IF386" s="13"/>
      <c r="IG386" s="13"/>
      <c r="IH386" s="13"/>
      <c r="II386" s="13"/>
      <c r="IJ386" s="13"/>
      <c r="IK386" s="13"/>
      <c r="IL386" s="13"/>
      <c r="IM386" s="13"/>
      <c r="IN386" s="13"/>
      <c r="IO386" s="13"/>
      <c r="IP386" s="13"/>
      <c r="IQ386" s="13"/>
      <c r="IR386" s="13"/>
      <c r="IS386" s="13"/>
    </row>
    <row r="387" spans="1:253" s="14" customFormat="1" ht="31.5" customHeight="1" hidden="1">
      <c r="A387" s="219" t="s">
        <v>46</v>
      </c>
      <c r="B387" s="36" t="s">
        <v>28</v>
      </c>
      <c r="C387" s="29">
        <v>21234787060</v>
      </c>
      <c r="D387" s="29">
        <v>2358490829</v>
      </c>
      <c r="E387" s="29">
        <v>2207434147</v>
      </c>
      <c r="F387" s="29">
        <v>2420464744</v>
      </c>
      <c r="G387" s="37"/>
      <c r="H387" s="37"/>
      <c r="I387" s="37"/>
      <c r="J387" s="37"/>
      <c r="K387" s="29">
        <v>3392232392</v>
      </c>
      <c r="L387" s="64">
        <v>3485658934</v>
      </c>
      <c r="M387" s="64">
        <v>3872484532</v>
      </c>
      <c r="N387" s="64">
        <v>3498021482</v>
      </c>
      <c r="O387" s="65" t="s">
        <v>32</v>
      </c>
      <c r="P387" s="62" t="s">
        <v>32</v>
      </c>
      <c r="Q387" s="62" t="s">
        <v>32</v>
      </c>
      <c r="R387" s="62" t="s">
        <v>32</v>
      </c>
      <c r="S387" s="63" t="s">
        <v>32</v>
      </c>
      <c r="T387" s="63" t="s">
        <v>32</v>
      </c>
      <c r="U387" s="63" t="s">
        <v>32</v>
      </c>
      <c r="V387" s="63" t="s">
        <v>32</v>
      </c>
      <c r="W387" s="40" t="s">
        <v>32</v>
      </c>
      <c r="X387" s="66"/>
      <c r="Y387" s="66"/>
      <c r="Z387" s="66"/>
      <c r="AA387" s="31"/>
      <c r="AB387" s="62" t="s">
        <v>32</v>
      </c>
      <c r="AC387" s="81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  <c r="IC387" s="13"/>
      <c r="ID387" s="13"/>
      <c r="IE387" s="13"/>
      <c r="IF387" s="13"/>
      <c r="IG387" s="13"/>
      <c r="IH387" s="13"/>
      <c r="II387" s="13"/>
      <c r="IJ387" s="13"/>
      <c r="IK387" s="13"/>
      <c r="IL387" s="13"/>
      <c r="IM387" s="13"/>
      <c r="IN387" s="13"/>
      <c r="IO387" s="13"/>
      <c r="IP387" s="13"/>
      <c r="IQ387" s="13"/>
      <c r="IR387" s="13"/>
      <c r="IS387" s="13"/>
    </row>
    <row r="388" spans="1:253" s="14" customFormat="1" ht="47.25" customHeight="1" hidden="1">
      <c r="A388" s="219"/>
      <c r="B388" s="38" t="s">
        <v>35</v>
      </c>
      <c r="C388" s="29">
        <v>1393972000</v>
      </c>
      <c r="D388" s="29">
        <v>448918600</v>
      </c>
      <c r="E388" s="29">
        <v>472527500</v>
      </c>
      <c r="F388" s="29">
        <v>472525900</v>
      </c>
      <c r="G388" s="37"/>
      <c r="H388" s="37"/>
      <c r="I388" s="37"/>
      <c r="J388" s="37"/>
      <c r="K388" s="37"/>
      <c r="L388" s="120"/>
      <c r="M388" s="120"/>
      <c r="N388" s="120"/>
      <c r="O388" s="62" t="s">
        <v>32</v>
      </c>
      <c r="P388" s="62" t="s">
        <v>32</v>
      </c>
      <c r="Q388" s="62" t="s">
        <v>32</v>
      </c>
      <c r="R388" s="62" t="s">
        <v>32</v>
      </c>
      <c r="S388" s="63" t="s">
        <v>32</v>
      </c>
      <c r="T388" s="63" t="s">
        <v>32</v>
      </c>
      <c r="U388" s="63" t="s">
        <v>32</v>
      </c>
      <c r="V388" s="63" t="s">
        <v>32</v>
      </c>
      <c r="W388" s="40" t="s">
        <v>32</v>
      </c>
      <c r="X388" s="66"/>
      <c r="Y388" s="66"/>
      <c r="Z388" s="66"/>
      <c r="AA388" s="31"/>
      <c r="AB388" s="62" t="s">
        <v>32</v>
      </c>
      <c r="AC388" s="81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  <c r="IC388" s="13"/>
      <c r="ID388" s="13"/>
      <c r="IE388" s="13"/>
      <c r="IF388" s="13"/>
      <c r="IG388" s="13"/>
      <c r="IH388" s="13"/>
      <c r="II388" s="13"/>
      <c r="IJ388" s="13"/>
      <c r="IK388" s="13"/>
      <c r="IL388" s="13"/>
      <c r="IM388" s="13"/>
      <c r="IN388" s="13"/>
      <c r="IO388" s="13"/>
      <c r="IP388" s="13"/>
      <c r="IQ388" s="13"/>
      <c r="IR388" s="13"/>
      <c r="IS388" s="13"/>
    </row>
    <row r="389" spans="1:253" s="14" customFormat="1" ht="31.5" customHeight="1" hidden="1">
      <c r="A389" s="219"/>
      <c r="B389" s="38" t="s">
        <v>29</v>
      </c>
      <c r="C389" s="29">
        <v>19840815060</v>
      </c>
      <c r="D389" s="29">
        <v>1909572229</v>
      </c>
      <c r="E389" s="29">
        <v>1734906647</v>
      </c>
      <c r="F389" s="29">
        <v>1947938844</v>
      </c>
      <c r="G389" s="37"/>
      <c r="H389" s="37"/>
      <c r="I389" s="37"/>
      <c r="J389" s="37"/>
      <c r="K389" s="29">
        <v>3392232392</v>
      </c>
      <c r="L389" s="64">
        <v>3485658934</v>
      </c>
      <c r="M389" s="64">
        <v>3872484532</v>
      </c>
      <c r="N389" s="64">
        <v>3498021482</v>
      </c>
      <c r="O389" s="65" t="s">
        <v>32</v>
      </c>
      <c r="P389" s="62" t="s">
        <v>32</v>
      </c>
      <c r="Q389" s="62" t="s">
        <v>32</v>
      </c>
      <c r="R389" s="62" t="s">
        <v>32</v>
      </c>
      <c r="S389" s="63" t="s">
        <v>32</v>
      </c>
      <c r="T389" s="63" t="s">
        <v>32</v>
      </c>
      <c r="U389" s="63" t="s">
        <v>32</v>
      </c>
      <c r="V389" s="63" t="s">
        <v>32</v>
      </c>
      <c r="W389" s="40" t="s">
        <v>32</v>
      </c>
      <c r="X389" s="66">
        <f>SUM(D389:N389)</f>
        <v>19840815060</v>
      </c>
      <c r="Y389" s="66"/>
      <c r="Z389" s="66"/>
      <c r="AA389" s="31"/>
      <c r="AB389" s="62" t="s">
        <v>32</v>
      </c>
      <c r="AC389" s="81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  <c r="IC389" s="13"/>
      <c r="ID389" s="13"/>
      <c r="IE389" s="13"/>
      <c r="IF389" s="13"/>
      <c r="IG389" s="13"/>
      <c r="IH389" s="13"/>
      <c r="II389" s="13"/>
      <c r="IJ389" s="13"/>
      <c r="IK389" s="13"/>
      <c r="IL389" s="13"/>
      <c r="IM389" s="13"/>
      <c r="IN389" s="13"/>
      <c r="IO389" s="13"/>
      <c r="IP389" s="13"/>
      <c r="IQ389" s="13"/>
      <c r="IR389" s="13"/>
      <c r="IS389" s="13"/>
    </row>
    <row r="390" spans="1:253" s="14" customFormat="1" ht="15" customHeight="1" hidden="1">
      <c r="A390" s="219" t="s">
        <v>74</v>
      </c>
      <c r="B390" s="36" t="s">
        <v>28</v>
      </c>
      <c r="C390" s="29">
        <v>14329237192</v>
      </c>
      <c r="D390" s="29">
        <v>1827206213</v>
      </c>
      <c r="E390" s="29">
        <v>1710036777</v>
      </c>
      <c r="F390" s="29">
        <v>1782264054</v>
      </c>
      <c r="G390" s="37"/>
      <c r="H390" s="37"/>
      <c r="I390" s="37"/>
      <c r="J390" s="37"/>
      <c r="K390" s="29">
        <v>2099777382</v>
      </c>
      <c r="L390" s="29">
        <v>2212586662</v>
      </c>
      <c r="M390" s="29">
        <v>2291220682</v>
      </c>
      <c r="N390" s="29">
        <v>2406145422</v>
      </c>
      <c r="O390" s="65" t="s">
        <v>32</v>
      </c>
      <c r="P390" s="62"/>
      <c r="Q390" s="62"/>
      <c r="R390" s="62"/>
      <c r="S390" s="63"/>
      <c r="T390" s="63"/>
      <c r="U390" s="63"/>
      <c r="V390" s="63"/>
      <c r="W390" s="40"/>
      <c r="X390" s="66"/>
      <c r="Y390" s="66"/>
      <c r="Z390" s="66"/>
      <c r="AA390" s="31"/>
      <c r="AB390" s="62" t="s">
        <v>32</v>
      </c>
      <c r="AC390" s="81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  <c r="IC390" s="13"/>
      <c r="ID390" s="13"/>
      <c r="IE390" s="13"/>
      <c r="IF390" s="13"/>
      <c r="IG390" s="13"/>
      <c r="IH390" s="13"/>
      <c r="II390" s="13"/>
      <c r="IJ390" s="13"/>
      <c r="IK390" s="13"/>
      <c r="IL390" s="13"/>
      <c r="IM390" s="13"/>
      <c r="IN390" s="13"/>
      <c r="IO390" s="13"/>
      <c r="IP390" s="13"/>
      <c r="IQ390" s="13"/>
      <c r="IR390" s="13"/>
      <c r="IS390" s="13"/>
    </row>
    <row r="391" spans="1:253" s="14" customFormat="1" ht="47.25" customHeight="1" hidden="1">
      <c r="A391" s="219"/>
      <c r="B391" s="38" t="s">
        <v>35</v>
      </c>
      <c r="C391" s="37"/>
      <c r="D391" s="37"/>
      <c r="E391" s="37"/>
      <c r="F391" s="37"/>
      <c r="G391" s="37"/>
      <c r="H391" s="37"/>
      <c r="I391" s="37"/>
      <c r="J391" s="37"/>
      <c r="K391" s="37"/>
      <c r="L391" s="120"/>
      <c r="M391" s="120"/>
      <c r="N391" s="120"/>
      <c r="O391" s="62"/>
      <c r="P391" s="62"/>
      <c r="Q391" s="62"/>
      <c r="R391" s="62"/>
      <c r="S391" s="63"/>
      <c r="T391" s="63"/>
      <c r="U391" s="63"/>
      <c r="V391" s="63"/>
      <c r="W391" s="40"/>
      <c r="X391" s="66"/>
      <c r="Y391" s="66"/>
      <c r="Z391" s="66"/>
      <c r="AA391" s="31"/>
      <c r="AB391" s="62" t="s">
        <v>32</v>
      </c>
      <c r="AC391" s="81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  <c r="IC391" s="13"/>
      <c r="ID391" s="13"/>
      <c r="IE391" s="13"/>
      <c r="IF391" s="13"/>
      <c r="IG391" s="13"/>
      <c r="IH391" s="13"/>
      <c r="II391" s="13"/>
      <c r="IJ391" s="13"/>
      <c r="IK391" s="13"/>
      <c r="IL391" s="13"/>
      <c r="IM391" s="13"/>
      <c r="IN391" s="13"/>
      <c r="IO391" s="13"/>
      <c r="IP391" s="13"/>
      <c r="IQ391" s="13"/>
      <c r="IR391" s="13"/>
      <c r="IS391" s="13"/>
    </row>
    <row r="392" spans="1:253" s="14" customFormat="1" ht="31.5" customHeight="1" hidden="1">
      <c r="A392" s="219"/>
      <c r="B392" s="38" t="s">
        <v>29</v>
      </c>
      <c r="C392" s="29">
        <v>14329237192</v>
      </c>
      <c r="D392" s="29">
        <v>1827206213</v>
      </c>
      <c r="E392" s="29">
        <v>1710036777</v>
      </c>
      <c r="F392" s="29">
        <v>1782264054</v>
      </c>
      <c r="G392" s="43"/>
      <c r="H392" s="43"/>
      <c r="I392" s="43"/>
      <c r="J392" s="43"/>
      <c r="K392" s="29">
        <v>2099777382</v>
      </c>
      <c r="L392" s="29">
        <v>2212586662</v>
      </c>
      <c r="M392" s="29">
        <v>2291220682</v>
      </c>
      <c r="N392" s="29">
        <v>2406145422</v>
      </c>
      <c r="O392" s="65" t="s">
        <v>32</v>
      </c>
      <c r="P392" s="62"/>
      <c r="Q392" s="62"/>
      <c r="R392" s="62"/>
      <c r="S392" s="63"/>
      <c r="T392" s="63"/>
      <c r="U392" s="63"/>
      <c r="V392" s="63"/>
      <c r="W392" s="40"/>
      <c r="X392" s="66"/>
      <c r="Y392" s="66"/>
      <c r="Z392" s="66"/>
      <c r="AA392" s="31"/>
      <c r="AB392" s="62" t="s">
        <v>32</v>
      </c>
      <c r="AC392" s="81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  <c r="IC392" s="13"/>
      <c r="ID392" s="13"/>
      <c r="IE392" s="13"/>
      <c r="IF392" s="13"/>
      <c r="IG392" s="13"/>
      <c r="IH392" s="13"/>
      <c r="II392" s="13"/>
      <c r="IJ392" s="13"/>
      <c r="IK392" s="13"/>
      <c r="IL392" s="13"/>
      <c r="IM392" s="13"/>
      <c r="IN392" s="13"/>
      <c r="IO392" s="13"/>
      <c r="IP392" s="13"/>
      <c r="IQ392" s="13"/>
      <c r="IR392" s="13"/>
      <c r="IS392" s="13"/>
    </row>
    <row r="393" spans="1:253" s="14" customFormat="1" ht="31.5" customHeight="1">
      <c r="A393" s="159" t="s">
        <v>51</v>
      </c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0"/>
      <c r="AB393" s="161"/>
      <c r="AC393" s="81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  <c r="IC393" s="13"/>
      <c r="ID393" s="13"/>
      <c r="IE393" s="13"/>
      <c r="IF393" s="13"/>
      <c r="IG393" s="13"/>
      <c r="IH393" s="13"/>
      <c r="II393" s="13"/>
      <c r="IJ393" s="13"/>
      <c r="IK393" s="13"/>
      <c r="IL393" s="13"/>
      <c r="IM393" s="13"/>
      <c r="IN393" s="13"/>
      <c r="IO393" s="13"/>
      <c r="IP393" s="13"/>
      <c r="IQ393" s="13"/>
      <c r="IR393" s="13"/>
      <c r="IS393" s="13"/>
    </row>
    <row r="394" spans="1:253" s="14" customFormat="1" ht="31.5" customHeight="1">
      <c r="A394" s="162" t="s">
        <v>186</v>
      </c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4"/>
      <c r="O394" s="62" t="s">
        <v>22</v>
      </c>
      <c r="P394" s="133" t="str">
        <f>P398</f>
        <v>Площадь отремонтированных автомобильных дорог, тыс.кв.м.</v>
      </c>
      <c r="Q394" s="72"/>
      <c r="R394" s="70">
        <f>R398</f>
        <v>40</v>
      </c>
      <c r="S394" s="70">
        <f>S398</f>
        <v>20</v>
      </c>
      <c r="T394" s="70">
        <f>T398</f>
        <v>20</v>
      </c>
      <c r="U394" s="70"/>
      <c r="V394" s="70"/>
      <c r="W394" s="70"/>
      <c r="X394" s="66"/>
      <c r="Y394" s="66"/>
      <c r="Z394" s="66"/>
      <c r="AA394" s="76"/>
      <c r="AB394" s="90">
        <f>SUM(Q394:AA394)</f>
        <v>80</v>
      </c>
      <c r="AC394" s="81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  <c r="IC394" s="13"/>
      <c r="ID394" s="13"/>
      <c r="IE394" s="13"/>
      <c r="IF394" s="13"/>
      <c r="IG394" s="13"/>
      <c r="IH394" s="13"/>
      <c r="II394" s="13"/>
      <c r="IJ394" s="13"/>
      <c r="IK394" s="13"/>
      <c r="IL394" s="13"/>
      <c r="IM394" s="13"/>
      <c r="IN394" s="13"/>
      <c r="IO394" s="13"/>
      <c r="IP394" s="13"/>
      <c r="IQ394" s="13"/>
      <c r="IR394" s="13"/>
      <c r="IS394" s="13"/>
    </row>
    <row r="395" spans="1:253" s="14" customFormat="1" ht="31.5" customHeight="1">
      <c r="A395" s="165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7"/>
      <c r="O395" s="40" t="s">
        <v>22</v>
      </c>
      <c r="P395" s="52" t="str">
        <f>P405</f>
        <v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Q395" s="46">
        <f aca="true" t="shared" si="150" ref="Q395:W395">Q405</f>
        <v>0</v>
      </c>
      <c r="R395" s="46">
        <f t="shared" si="150"/>
        <v>4342.97</v>
      </c>
      <c r="S395" s="46">
        <f t="shared" si="150"/>
        <v>4364.67</v>
      </c>
      <c r="T395" s="46">
        <f t="shared" si="150"/>
        <v>4386.37</v>
      </c>
      <c r="U395" s="46">
        <f t="shared" si="150"/>
        <v>0</v>
      </c>
      <c r="V395" s="46">
        <f t="shared" si="150"/>
        <v>0</v>
      </c>
      <c r="W395" s="46">
        <f t="shared" si="150"/>
        <v>0</v>
      </c>
      <c r="X395" s="66"/>
      <c r="Y395" s="66"/>
      <c r="Z395" s="66"/>
      <c r="AA395" s="31"/>
      <c r="AB395" s="92">
        <v>4386.37</v>
      </c>
      <c r="AC395" s="81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</row>
    <row r="396" spans="1:253" s="14" customFormat="1" ht="31.5" customHeight="1">
      <c r="A396" s="168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70"/>
      <c r="O396" s="40" t="s">
        <v>22</v>
      </c>
      <c r="P396" s="69" t="s">
        <v>53</v>
      </c>
      <c r="Q396" s="62">
        <v>100</v>
      </c>
      <c r="R396" s="62">
        <v>100</v>
      </c>
      <c r="S396" s="62">
        <v>100</v>
      </c>
      <c r="T396" s="62">
        <v>100</v>
      </c>
      <c r="U396" s="62">
        <v>100</v>
      </c>
      <c r="V396" s="62">
        <v>100</v>
      </c>
      <c r="W396" s="62">
        <v>100</v>
      </c>
      <c r="X396" s="66"/>
      <c r="Y396" s="66"/>
      <c r="Z396" s="66"/>
      <c r="AA396" s="31"/>
      <c r="AB396" s="62">
        <v>100</v>
      </c>
      <c r="AC396" s="81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</row>
    <row r="397" spans="1:253" s="14" customFormat="1" ht="31.5" customHeight="1">
      <c r="A397" s="171" t="s">
        <v>41</v>
      </c>
      <c r="B397" s="172"/>
      <c r="C397" s="172"/>
      <c r="D397" s="172"/>
      <c r="E397" s="172"/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3"/>
      <c r="AC397" s="81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</row>
    <row r="398" spans="1:253" s="14" customFormat="1" ht="18.75" customHeight="1">
      <c r="A398" s="192" t="s">
        <v>42</v>
      </c>
      <c r="B398" s="36" t="s">
        <v>28</v>
      </c>
      <c r="C398" s="29">
        <v>259532920</v>
      </c>
      <c r="D398" s="29"/>
      <c r="E398" s="29">
        <v>111545960</v>
      </c>
      <c r="F398" s="29">
        <v>73993480</v>
      </c>
      <c r="G398" s="45"/>
      <c r="H398" s="45"/>
      <c r="I398" s="45"/>
      <c r="J398" s="45"/>
      <c r="K398" s="29">
        <v>73993480</v>
      </c>
      <c r="L398" s="29"/>
      <c r="M398" s="29"/>
      <c r="N398" s="29"/>
      <c r="O398" s="174" t="s">
        <v>22</v>
      </c>
      <c r="P398" s="192" t="s">
        <v>54</v>
      </c>
      <c r="Q398" s="177"/>
      <c r="R398" s="143">
        <v>40</v>
      </c>
      <c r="S398" s="143">
        <v>20</v>
      </c>
      <c r="T398" s="143">
        <v>20</v>
      </c>
      <c r="U398" s="143"/>
      <c r="V398" s="143"/>
      <c r="W398" s="143"/>
      <c r="X398" s="66">
        <f>SUM(D398:N398)</f>
        <v>259532920</v>
      </c>
      <c r="Y398" s="66"/>
      <c r="Z398" s="66"/>
      <c r="AA398" s="31"/>
      <c r="AB398" s="177">
        <v>80</v>
      </c>
      <c r="AC398" s="81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</row>
    <row r="399" spans="1:253" s="14" customFormat="1" ht="31.5" customHeight="1">
      <c r="A399" s="197"/>
      <c r="B399" s="38" t="s">
        <v>35</v>
      </c>
      <c r="C399" s="29"/>
      <c r="D399" s="29"/>
      <c r="E399" s="29"/>
      <c r="F399" s="29"/>
      <c r="G399" s="45"/>
      <c r="H399" s="45"/>
      <c r="I399" s="45"/>
      <c r="J399" s="45"/>
      <c r="K399" s="29"/>
      <c r="L399" s="29"/>
      <c r="M399" s="29"/>
      <c r="N399" s="29"/>
      <c r="O399" s="175"/>
      <c r="P399" s="197"/>
      <c r="Q399" s="178"/>
      <c r="R399" s="144"/>
      <c r="S399" s="144"/>
      <c r="T399" s="144"/>
      <c r="U399" s="144"/>
      <c r="V399" s="144"/>
      <c r="W399" s="144"/>
      <c r="X399" s="66"/>
      <c r="Y399" s="66"/>
      <c r="Z399" s="66"/>
      <c r="AA399" s="31"/>
      <c r="AB399" s="178"/>
      <c r="AC399" s="81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</row>
    <row r="400" spans="1:253" s="14" customFormat="1" ht="31.5" customHeight="1">
      <c r="A400" s="193"/>
      <c r="B400" s="38" t="s">
        <v>29</v>
      </c>
      <c r="C400" s="29">
        <v>259532920</v>
      </c>
      <c r="D400" s="29"/>
      <c r="E400" s="29">
        <v>111545960</v>
      </c>
      <c r="F400" s="29">
        <v>73993480</v>
      </c>
      <c r="G400" s="45"/>
      <c r="H400" s="45"/>
      <c r="I400" s="45"/>
      <c r="J400" s="45"/>
      <c r="K400" s="29">
        <v>73993480</v>
      </c>
      <c r="L400" s="29"/>
      <c r="M400" s="29"/>
      <c r="N400" s="29"/>
      <c r="O400" s="176"/>
      <c r="P400" s="193"/>
      <c r="Q400" s="179"/>
      <c r="R400" s="145"/>
      <c r="S400" s="145"/>
      <c r="T400" s="145"/>
      <c r="U400" s="145"/>
      <c r="V400" s="145"/>
      <c r="W400" s="145"/>
      <c r="X400" s="66">
        <f>SUM(X398:X399)</f>
        <v>259532920</v>
      </c>
      <c r="Y400" s="66"/>
      <c r="Z400" s="66"/>
      <c r="AA400" s="31"/>
      <c r="AB400" s="179"/>
      <c r="AC400" s="81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  <c r="IC400" s="13"/>
      <c r="ID400" s="13"/>
      <c r="IE400" s="13"/>
      <c r="IF400" s="13"/>
      <c r="IG400" s="13"/>
      <c r="IH400" s="13"/>
      <c r="II400" s="13"/>
      <c r="IJ400" s="13"/>
      <c r="IK400" s="13"/>
      <c r="IL400" s="13"/>
      <c r="IM400" s="13"/>
      <c r="IN400" s="13"/>
      <c r="IO400" s="13"/>
      <c r="IP400" s="13"/>
      <c r="IQ400" s="13"/>
      <c r="IR400" s="13"/>
      <c r="IS400" s="13"/>
    </row>
    <row r="401" spans="1:253" s="14" customFormat="1" ht="21" customHeight="1">
      <c r="A401" s="192" t="s">
        <v>187</v>
      </c>
      <c r="B401" s="36" t="s">
        <v>28</v>
      </c>
      <c r="C401" s="29">
        <v>259532920</v>
      </c>
      <c r="D401" s="29"/>
      <c r="E401" s="29">
        <v>111545960</v>
      </c>
      <c r="F401" s="29">
        <v>73993480</v>
      </c>
      <c r="G401" s="45"/>
      <c r="H401" s="45"/>
      <c r="I401" s="45"/>
      <c r="J401" s="45"/>
      <c r="K401" s="29">
        <v>73993480</v>
      </c>
      <c r="L401" s="29"/>
      <c r="M401" s="29"/>
      <c r="N401" s="29"/>
      <c r="O401" s="62" t="s">
        <v>32</v>
      </c>
      <c r="P401" s="62" t="s">
        <v>32</v>
      </c>
      <c r="Q401" s="62" t="s">
        <v>32</v>
      </c>
      <c r="R401" s="62" t="s">
        <v>32</v>
      </c>
      <c r="S401" s="62" t="s">
        <v>32</v>
      </c>
      <c r="T401" s="62" t="s">
        <v>32</v>
      </c>
      <c r="U401" s="62" t="s">
        <v>32</v>
      </c>
      <c r="V401" s="62" t="s">
        <v>32</v>
      </c>
      <c r="W401" s="62" t="s">
        <v>32</v>
      </c>
      <c r="X401" s="66"/>
      <c r="Y401" s="66"/>
      <c r="Z401" s="66"/>
      <c r="AA401" s="31"/>
      <c r="AB401" s="71" t="s">
        <v>32</v>
      </c>
      <c r="AC401" s="81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</row>
    <row r="402" spans="1:253" s="14" customFormat="1" ht="31.5" customHeight="1">
      <c r="A402" s="197"/>
      <c r="B402" s="38" t="s">
        <v>35</v>
      </c>
      <c r="C402" s="29"/>
      <c r="D402" s="29"/>
      <c r="E402" s="29"/>
      <c r="F402" s="29"/>
      <c r="G402" s="45"/>
      <c r="H402" s="45"/>
      <c r="I402" s="45"/>
      <c r="J402" s="45"/>
      <c r="K402" s="29"/>
      <c r="L402" s="29"/>
      <c r="M402" s="29"/>
      <c r="N402" s="29"/>
      <c r="O402" s="62" t="s">
        <v>32</v>
      </c>
      <c r="P402" s="62" t="s">
        <v>32</v>
      </c>
      <c r="Q402" s="62" t="s">
        <v>32</v>
      </c>
      <c r="R402" s="62" t="s">
        <v>32</v>
      </c>
      <c r="S402" s="62" t="s">
        <v>32</v>
      </c>
      <c r="T402" s="62" t="s">
        <v>32</v>
      </c>
      <c r="U402" s="62" t="s">
        <v>32</v>
      </c>
      <c r="V402" s="62" t="s">
        <v>32</v>
      </c>
      <c r="W402" s="62" t="s">
        <v>32</v>
      </c>
      <c r="X402" s="66"/>
      <c r="Y402" s="66"/>
      <c r="Z402" s="66"/>
      <c r="AA402" s="31"/>
      <c r="AB402" s="71" t="s">
        <v>32</v>
      </c>
      <c r="AC402" s="81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</row>
    <row r="403" spans="1:253" s="14" customFormat="1" ht="31.5" customHeight="1">
      <c r="A403" s="193"/>
      <c r="B403" s="38" t="s">
        <v>29</v>
      </c>
      <c r="C403" s="29">
        <v>259532920</v>
      </c>
      <c r="D403" s="29"/>
      <c r="E403" s="29">
        <v>111545960</v>
      </c>
      <c r="F403" s="29">
        <v>73993480</v>
      </c>
      <c r="G403" s="45"/>
      <c r="H403" s="45"/>
      <c r="I403" s="45"/>
      <c r="J403" s="45"/>
      <c r="K403" s="29">
        <v>73993480</v>
      </c>
      <c r="L403" s="29"/>
      <c r="M403" s="29"/>
      <c r="N403" s="29"/>
      <c r="O403" s="62" t="s">
        <v>32</v>
      </c>
      <c r="P403" s="62" t="s">
        <v>32</v>
      </c>
      <c r="Q403" s="62" t="s">
        <v>32</v>
      </c>
      <c r="R403" s="62" t="s">
        <v>32</v>
      </c>
      <c r="S403" s="62" t="s">
        <v>32</v>
      </c>
      <c r="T403" s="62" t="s">
        <v>32</v>
      </c>
      <c r="U403" s="62" t="s">
        <v>32</v>
      </c>
      <c r="V403" s="62" t="s">
        <v>32</v>
      </c>
      <c r="W403" s="62" t="s">
        <v>32</v>
      </c>
      <c r="X403" s="66"/>
      <c r="Y403" s="66"/>
      <c r="Z403" s="66"/>
      <c r="AA403" s="31"/>
      <c r="AB403" s="71" t="s">
        <v>32</v>
      </c>
      <c r="AC403" s="81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  <c r="IS403" s="13"/>
    </row>
    <row r="404" spans="1:253" s="14" customFormat="1" ht="31.5" customHeight="1">
      <c r="A404" s="207" t="s">
        <v>47</v>
      </c>
      <c r="B404" s="208"/>
      <c r="C404" s="208"/>
      <c r="D404" s="208"/>
      <c r="E404" s="208"/>
      <c r="F404" s="208"/>
      <c r="G404" s="208"/>
      <c r="H404" s="208"/>
      <c r="I404" s="208"/>
      <c r="J404" s="208"/>
      <c r="K404" s="208"/>
      <c r="L404" s="208"/>
      <c r="M404" s="208"/>
      <c r="N404" s="208"/>
      <c r="O404" s="208"/>
      <c r="P404" s="208"/>
      <c r="Q404" s="208"/>
      <c r="R404" s="208"/>
      <c r="S404" s="208"/>
      <c r="T404" s="208"/>
      <c r="U404" s="208"/>
      <c r="V404" s="208"/>
      <c r="W404" s="209"/>
      <c r="X404" s="66"/>
      <c r="Y404" s="66"/>
      <c r="Z404" s="66"/>
      <c r="AA404" s="31"/>
      <c r="AB404" s="71"/>
      <c r="AC404" s="81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</row>
    <row r="405" spans="1:253" s="14" customFormat="1" ht="17.25" customHeight="1">
      <c r="A405" s="183" t="s">
        <v>58</v>
      </c>
      <c r="B405" s="36" t="s">
        <v>28</v>
      </c>
      <c r="C405" s="65">
        <v>211803716</v>
      </c>
      <c r="D405" s="29"/>
      <c r="E405" s="29">
        <v>76703033</v>
      </c>
      <c r="F405" s="29">
        <v>67485203</v>
      </c>
      <c r="G405" s="45"/>
      <c r="H405" s="45"/>
      <c r="I405" s="45"/>
      <c r="J405" s="45"/>
      <c r="K405" s="29">
        <v>67615480</v>
      </c>
      <c r="L405" s="29"/>
      <c r="M405" s="29"/>
      <c r="N405" s="29"/>
      <c r="O405" s="174" t="s">
        <v>22</v>
      </c>
      <c r="P405" s="204" t="s">
        <v>59</v>
      </c>
      <c r="Q405" s="143"/>
      <c r="R405" s="143">
        <v>4342.97</v>
      </c>
      <c r="S405" s="143">
        <v>4364.67</v>
      </c>
      <c r="T405" s="143">
        <v>4386.37</v>
      </c>
      <c r="U405" s="143"/>
      <c r="V405" s="143"/>
      <c r="W405" s="143"/>
      <c r="X405" s="66"/>
      <c r="Y405" s="66"/>
      <c r="Z405" s="66"/>
      <c r="AA405" s="31"/>
      <c r="AB405" s="143">
        <v>4386.37</v>
      </c>
      <c r="AC405" s="81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  <c r="IN405" s="13"/>
      <c r="IO405" s="13"/>
      <c r="IP405" s="13"/>
      <c r="IQ405" s="13"/>
      <c r="IR405" s="13"/>
      <c r="IS405" s="13"/>
    </row>
    <row r="406" spans="1:253" s="14" customFormat="1" ht="31.5" customHeight="1">
      <c r="A406" s="203"/>
      <c r="B406" s="38" t="s">
        <v>35</v>
      </c>
      <c r="C406" s="65"/>
      <c r="D406" s="29"/>
      <c r="E406" s="29"/>
      <c r="F406" s="29"/>
      <c r="G406" s="45"/>
      <c r="H406" s="45"/>
      <c r="I406" s="45"/>
      <c r="J406" s="45"/>
      <c r="K406" s="29"/>
      <c r="L406" s="29"/>
      <c r="M406" s="29"/>
      <c r="N406" s="29"/>
      <c r="O406" s="175"/>
      <c r="P406" s="205"/>
      <c r="Q406" s="144"/>
      <c r="R406" s="144"/>
      <c r="S406" s="144"/>
      <c r="T406" s="144"/>
      <c r="U406" s="144"/>
      <c r="V406" s="144"/>
      <c r="W406" s="144"/>
      <c r="X406" s="66"/>
      <c r="Y406" s="66"/>
      <c r="Z406" s="66"/>
      <c r="AA406" s="31"/>
      <c r="AB406" s="144"/>
      <c r="AC406" s="81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</row>
    <row r="407" spans="1:253" s="14" customFormat="1" ht="31.5" customHeight="1">
      <c r="A407" s="184"/>
      <c r="B407" s="38" t="s">
        <v>29</v>
      </c>
      <c r="C407" s="65">
        <v>211803716</v>
      </c>
      <c r="D407" s="29"/>
      <c r="E407" s="29">
        <v>76703033</v>
      </c>
      <c r="F407" s="29">
        <v>67485203</v>
      </c>
      <c r="G407" s="45"/>
      <c r="H407" s="45"/>
      <c r="I407" s="45"/>
      <c r="J407" s="45"/>
      <c r="K407" s="29">
        <v>67615480</v>
      </c>
      <c r="L407" s="29"/>
      <c r="M407" s="29"/>
      <c r="N407" s="29"/>
      <c r="O407" s="189"/>
      <c r="P407" s="206"/>
      <c r="Q407" s="145"/>
      <c r="R407" s="145"/>
      <c r="S407" s="145"/>
      <c r="T407" s="145"/>
      <c r="U407" s="145"/>
      <c r="V407" s="145"/>
      <c r="W407" s="145"/>
      <c r="X407" s="66"/>
      <c r="Y407" s="66"/>
      <c r="Z407" s="66"/>
      <c r="AA407" s="31"/>
      <c r="AB407" s="145"/>
      <c r="AC407" s="81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  <c r="IC407" s="13"/>
      <c r="ID407" s="13"/>
      <c r="IE407" s="13"/>
      <c r="IF407" s="13"/>
      <c r="IG407" s="13"/>
      <c r="IH407" s="13"/>
      <c r="II407" s="13"/>
      <c r="IJ407" s="13"/>
      <c r="IK407" s="13"/>
      <c r="IL407" s="13"/>
      <c r="IM407" s="13"/>
      <c r="IN407" s="13"/>
      <c r="IO407" s="13"/>
      <c r="IP407" s="13"/>
      <c r="IQ407" s="13"/>
      <c r="IR407" s="13"/>
      <c r="IS407" s="13"/>
    </row>
    <row r="408" spans="1:253" s="14" customFormat="1" ht="15" customHeight="1">
      <c r="A408" s="192" t="s">
        <v>60</v>
      </c>
      <c r="B408" s="36" t="s">
        <v>28</v>
      </c>
      <c r="C408" s="65">
        <v>211803716</v>
      </c>
      <c r="D408" s="29"/>
      <c r="E408" s="29">
        <v>76703033</v>
      </c>
      <c r="F408" s="29">
        <v>67485203</v>
      </c>
      <c r="G408" s="45"/>
      <c r="H408" s="45"/>
      <c r="I408" s="45"/>
      <c r="J408" s="45"/>
      <c r="K408" s="29">
        <v>67615480</v>
      </c>
      <c r="L408" s="29"/>
      <c r="M408" s="29"/>
      <c r="N408" s="78"/>
      <c r="O408" s="134" t="s">
        <v>32</v>
      </c>
      <c r="P408" s="113" t="s">
        <v>32</v>
      </c>
      <c r="Q408" s="40" t="s">
        <v>32</v>
      </c>
      <c r="R408" s="40" t="s">
        <v>32</v>
      </c>
      <c r="S408" s="40" t="s">
        <v>32</v>
      </c>
      <c r="T408" s="40" t="s">
        <v>32</v>
      </c>
      <c r="U408" s="40" t="s">
        <v>32</v>
      </c>
      <c r="V408" s="40" t="s">
        <v>32</v>
      </c>
      <c r="W408" s="40" t="s">
        <v>32</v>
      </c>
      <c r="X408" s="114"/>
      <c r="Y408" s="114"/>
      <c r="Z408" s="128"/>
      <c r="AA408" s="31"/>
      <c r="AB408" s="40" t="s">
        <v>32</v>
      </c>
      <c r="AC408" s="81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</row>
    <row r="409" spans="1:253" s="14" customFormat="1" ht="31.5" customHeight="1">
      <c r="A409" s="197"/>
      <c r="B409" s="38" t="s">
        <v>35</v>
      </c>
      <c r="C409" s="65"/>
      <c r="D409" s="29"/>
      <c r="E409" s="29"/>
      <c r="F409" s="29"/>
      <c r="G409" s="45"/>
      <c r="H409" s="45"/>
      <c r="I409" s="45"/>
      <c r="J409" s="45"/>
      <c r="K409" s="29"/>
      <c r="L409" s="29"/>
      <c r="M409" s="29"/>
      <c r="N409" s="29"/>
      <c r="O409" s="134" t="s">
        <v>32</v>
      </c>
      <c r="P409" s="113" t="s">
        <v>32</v>
      </c>
      <c r="Q409" s="40" t="s">
        <v>32</v>
      </c>
      <c r="R409" s="40" t="s">
        <v>32</v>
      </c>
      <c r="S409" s="40" t="s">
        <v>32</v>
      </c>
      <c r="T409" s="40" t="s">
        <v>32</v>
      </c>
      <c r="U409" s="40" t="s">
        <v>32</v>
      </c>
      <c r="V409" s="40" t="s">
        <v>32</v>
      </c>
      <c r="W409" s="40" t="s">
        <v>32</v>
      </c>
      <c r="X409" s="114"/>
      <c r="Y409" s="114"/>
      <c r="Z409" s="128"/>
      <c r="AA409" s="31"/>
      <c r="AB409" s="40" t="s">
        <v>32</v>
      </c>
      <c r="AC409" s="81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</row>
    <row r="410" spans="1:253" s="14" customFormat="1" ht="31.5" customHeight="1">
      <c r="A410" s="193"/>
      <c r="B410" s="38" t="s">
        <v>29</v>
      </c>
      <c r="C410" s="65">
        <v>211803716</v>
      </c>
      <c r="D410" s="29"/>
      <c r="E410" s="29">
        <v>76703033</v>
      </c>
      <c r="F410" s="29">
        <v>67485203</v>
      </c>
      <c r="G410" s="45"/>
      <c r="H410" s="45"/>
      <c r="I410" s="45"/>
      <c r="J410" s="45"/>
      <c r="K410" s="29">
        <v>67615480</v>
      </c>
      <c r="L410" s="29"/>
      <c r="M410" s="29"/>
      <c r="N410" s="29"/>
      <c r="O410" s="62" t="s">
        <v>32</v>
      </c>
      <c r="P410" s="62" t="s">
        <v>32</v>
      </c>
      <c r="Q410" s="62" t="s">
        <v>32</v>
      </c>
      <c r="R410" s="62" t="s">
        <v>32</v>
      </c>
      <c r="S410" s="62" t="s">
        <v>32</v>
      </c>
      <c r="T410" s="62" t="s">
        <v>32</v>
      </c>
      <c r="U410" s="62" t="s">
        <v>32</v>
      </c>
      <c r="V410" s="62" t="s">
        <v>32</v>
      </c>
      <c r="W410" s="62" t="s">
        <v>32</v>
      </c>
      <c r="X410" s="66"/>
      <c r="Y410" s="66"/>
      <c r="Z410" s="66"/>
      <c r="AA410" s="31"/>
      <c r="AB410" s="62" t="s">
        <v>32</v>
      </c>
      <c r="AC410" s="81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</row>
    <row r="411" spans="1:253" s="14" customFormat="1" ht="19.5" customHeight="1">
      <c r="A411" s="192" t="s">
        <v>50</v>
      </c>
      <c r="B411" s="36" t="s">
        <v>28</v>
      </c>
      <c r="C411" s="59">
        <v>14569760679</v>
      </c>
      <c r="D411" s="29"/>
      <c r="E411" s="29">
        <v>188248993</v>
      </c>
      <c r="F411" s="29">
        <v>141478683</v>
      </c>
      <c r="G411" s="135"/>
      <c r="H411" s="135"/>
      <c r="I411" s="135"/>
      <c r="J411" s="135"/>
      <c r="K411" s="29">
        <v>141608960</v>
      </c>
      <c r="L411" s="29">
        <v>2687930896</v>
      </c>
      <c r="M411" s="29">
        <v>4282483697</v>
      </c>
      <c r="N411" s="29">
        <v>7128009450</v>
      </c>
      <c r="O411" s="65"/>
      <c r="P411" s="40" t="s">
        <v>32</v>
      </c>
      <c r="Q411" s="62" t="s">
        <v>32</v>
      </c>
      <c r="R411" s="62" t="s">
        <v>32</v>
      </c>
      <c r="S411" s="62" t="s">
        <v>32</v>
      </c>
      <c r="T411" s="62" t="s">
        <v>32</v>
      </c>
      <c r="U411" s="62" t="s">
        <v>32</v>
      </c>
      <c r="V411" s="62" t="s">
        <v>32</v>
      </c>
      <c r="W411" s="62" t="s">
        <v>32</v>
      </c>
      <c r="X411" s="66"/>
      <c r="Y411" s="66"/>
      <c r="Z411" s="66"/>
      <c r="AA411" s="31"/>
      <c r="AB411" s="62" t="s">
        <v>32</v>
      </c>
      <c r="AC411" s="81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</row>
    <row r="412" spans="1:253" s="14" customFormat="1" ht="31.5" customHeight="1">
      <c r="A412" s="197"/>
      <c r="B412" s="38" t="s">
        <v>35</v>
      </c>
      <c r="C412" s="59">
        <v>11688454266</v>
      </c>
      <c r="D412" s="29"/>
      <c r="E412" s="59"/>
      <c r="F412" s="59"/>
      <c r="G412" s="136"/>
      <c r="H412" s="136"/>
      <c r="I412" s="136"/>
      <c r="J412" s="136"/>
      <c r="K412" s="59"/>
      <c r="L412" s="59">
        <v>2159518959</v>
      </c>
      <c r="M412" s="59">
        <v>3612155307</v>
      </c>
      <c r="N412" s="29">
        <v>5916780000</v>
      </c>
      <c r="O412" s="65" t="s">
        <v>32</v>
      </c>
      <c r="P412" s="62" t="s">
        <v>32</v>
      </c>
      <c r="Q412" s="62" t="s">
        <v>32</v>
      </c>
      <c r="R412" s="62" t="s">
        <v>32</v>
      </c>
      <c r="S412" s="62" t="s">
        <v>32</v>
      </c>
      <c r="T412" s="62" t="s">
        <v>32</v>
      </c>
      <c r="U412" s="62" t="s">
        <v>32</v>
      </c>
      <c r="V412" s="62" t="s">
        <v>32</v>
      </c>
      <c r="W412" s="62" t="s">
        <v>32</v>
      </c>
      <c r="X412" s="66">
        <f>SUM(D412:G412)</f>
        <v>0</v>
      </c>
      <c r="Y412" s="66"/>
      <c r="Z412" s="66"/>
      <c r="AA412" s="31"/>
      <c r="AB412" s="62" t="s">
        <v>32</v>
      </c>
      <c r="AC412" s="81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  <c r="IC412" s="13"/>
      <c r="ID412" s="13"/>
      <c r="IE412" s="13"/>
      <c r="IF412" s="13"/>
      <c r="IG412" s="13"/>
      <c r="IH412" s="13"/>
      <c r="II412" s="13"/>
      <c r="IJ412" s="13"/>
      <c r="IK412" s="13"/>
      <c r="IL412" s="13"/>
      <c r="IM412" s="13"/>
      <c r="IN412" s="13"/>
      <c r="IO412" s="13"/>
      <c r="IP412" s="13"/>
      <c r="IQ412" s="13"/>
      <c r="IR412" s="13"/>
      <c r="IS412" s="13"/>
    </row>
    <row r="413" spans="1:253" s="14" customFormat="1" ht="31.5" customHeight="1">
      <c r="A413" s="197"/>
      <c r="B413" s="129" t="s">
        <v>29</v>
      </c>
      <c r="C413" s="137">
        <v>2881306413</v>
      </c>
      <c r="D413" s="137"/>
      <c r="E413" s="29">
        <v>188248993</v>
      </c>
      <c r="F413" s="29">
        <v>141478683</v>
      </c>
      <c r="G413" s="135"/>
      <c r="H413" s="135"/>
      <c r="I413" s="135"/>
      <c r="J413" s="135"/>
      <c r="K413" s="29">
        <v>141608960</v>
      </c>
      <c r="L413" s="137">
        <v>528411937</v>
      </c>
      <c r="M413" s="137">
        <v>670328390</v>
      </c>
      <c r="N413" s="137">
        <v>1211229450</v>
      </c>
      <c r="O413" s="137" t="s">
        <v>32</v>
      </c>
      <c r="P413" s="88" t="s">
        <v>32</v>
      </c>
      <c r="Q413" s="88" t="s">
        <v>32</v>
      </c>
      <c r="R413" s="88" t="s">
        <v>32</v>
      </c>
      <c r="S413" s="88" t="s">
        <v>32</v>
      </c>
      <c r="T413" s="88" t="s">
        <v>32</v>
      </c>
      <c r="U413" s="88" t="s">
        <v>32</v>
      </c>
      <c r="V413" s="88" t="s">
        <v>32</v>
      </c>
      <c r="W413" s="88" t="s">
        <v>32</v>
      </c>
      <c r="X413" s="66"/>
      <c r="Y413" s="66"/>
      <c r="Z413" s="66"/>
      <c r="AA413" s="121"/>
      <c r="AB413" s="88" t="s">
        <v>32</v>
      </c>
      <c r="AC413" s="81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  <c r="IC413" s="13"/>
      <c r="ID413" s="13"/>
      <c r="IE413" s="13"/>
      <c r="IF413" s="13"/>
      <c r="IG413" s="13"/>
      <c r="IH413" s="13"/>
      <c r="II413" s="13"/>
      <c r="IJ413" s="13"/>
      <c r="IK413" s="13"/>
      <c r="IL413" s="13"/>
      <c r="IM413" s="13"/>
      <c r="IN413" s="13"/>
      <c r="IO413" s="13"/>
      <c r="IP413" s="13"/>
      <c r="IQ413" s="13"/>
      <c r="IR413" s="13"/>
      <c r="IS413" s="13"/>
    </row>
    <row r="414" spans="1:253" s="14" customFormat="1" ht="31.5" customHeight="1">
      <c r="A414" s="190" t="s">
        <v>61</v>
      </c>
      <c r="B414" s="191"/>
      <c r="C414" s="191"/>
      <c r="D414" s="191"/>
      <c r="E414" s="191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  <c r="AA414" s="191"/>
      <c r="AB414" s="191"/>
      <c r="AC414" s="191"/>
      <c r="AD414" s="195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  <c r="IC414" s="13"/>
      <c r="ID414" s="13"/>
      <c r="IE414" s="13"/>
      <c r="IF414" s="13"/>
      <c r="IG414" s="13"/>
      <c r="IH414" s="13"/>
      <c r="II414" s="13"/>
      <c r="IJ414" s="13"/>
      <c r="IK414" s="13"/>
      <c r="IL414" s="13"/>
      <c r="IM414" s="13"/>
      <c r="IN414" s="13"/>
      <c r="IO414" s="13"/>
      <c r="IP414" s="13"/>
      <c r="IQ414" s="13"/>
      <c r="IR414" s="13"/>
      <c r="IS414" s="13"/>
    </row>
    <row r="415" spans="1:253" s="14" customFormat="1" ht="31.5" customHeight="1">
      <c r="A415" s="190" t="s">
        <v>48</v>
      </c>
      <c r="B415" s="191"/>
      <c r="C415" s="191"/>
      <c r="D415" s="191"/>
      <c r="E415" s="191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  <c r="U415" s="191"/>
      <c r="V415" s="191"/>
      <c r="W415" s="191"/>
      <c r="X415" s="191"/>
      <c r="Y415" s="191"/>
      <c r="Z415" s="191"/>
      <c r="AA415" s="191"/>
      <c r="AB415" s="191"/>
      <c r="AC415" s="191"/>
      <c r="AD415" s="196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  <c r="IC415" s="13"/>
      <c r="ID415" s="13"/>
      <c r="IE415" s="13"/>
      <c r="IF415" s="13"/>
      <c r="IG415" s="13"/>
      <c r="IH415" s="13"/>
      <c r="II415" s="13"/>
      <c r="IJ415" s="13"/>
      <c r="IK415" s="13"/>
      <c r="IL415" s="13"/>
      <c r="IM415" s="13"/>
      <c r="IN415" s="13"/>
      <c r="IO415" s="13"/>
      <c r="IP415" s="13"/>
      <c r="IQ415" s="13"/>
      <c r="IR415" s="13"/>
      <c r="IS415" s="13"/>
    </row>
    <row r="416" spans="1:253" s="14" customFormat="1" ht="31.5" customHeight="1">
      <c r="A416" s="168" t="s">
        <v>186</v>
      </c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70"/>
      <c r="O416" s="62" t="s">
        <v>22</v>
      </c>
      <c r="P416" s="69" t="str">
        <f>P418</f>
        <v>Увеличение объема перевозок пассажиров городским пассажирским транспортом, %</v>
      </c>
      <c r="Q416" s="62"/>
      <c r="R416" s="62">
        <f>R418</f>
        <v>1</v>
      </c>
      <c r="S416" s="62">
        <f>S418</f>
        <v>1</v>
      </c>
      <c r="T416" s="62">
        <f>T418</f>
        <v>1</v>
      </c>
      <c r="U416" s="62"/>
      <c r="V416" s="62"/>
      <c r="W416" s="62"/>
      <c r="X416" s="66"/>
      <c r="Y416" s="66"/>
      <c r="Z416" s="66"/>
      <c r="AA416" s="76"/>
      <c r="AB416" s="77">
        <v>3</v>
      </c>
      <c r="AC416" s="81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  <c r="IC416" s="13"/>
      <c r="ID416" s="13"/>
      <c r="IE416" s="13"/>
      <c r="IF416" s="13"/>
      <c r="IG416" s="13"/>
      <c r="IH416" s="13"/>
      <c r="II416" s="13"/>
      <c r="IJ416" s="13"/>
      <c r="IK416" s="13"/>
      <c r="IL416" s="13"/>
      <c r="IM416" s="13"/>
      <c r="IN416" s="13"/>
      <c r="IO416" s="13"/>
      <c r="IP416" s="13"/>
      <c r="IQ416" s="13"/>
      <c r="IR416" s="13"/>
      <c r="IS416" s="13"/>
    </row>
    <row r="417" spans="1:253" s="14" customFormat="1" ht="31.5" customHeight="1">
      <c r="A417" s="180" t="s">
        <v>63</v>
      </c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2"/>
      <c r="X417" s="66"/>
      <c r="Y417" s="66"/>
      <c r="Z417" s="66"/>
      <c r="AA417" s="31"/>
      <c r="AB417" s="71"/>
      <c r="AC417" s="81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  <c r="IC417" s="13"/>
      <c r="ID417" s="13"/>
      <c r="IE417" s="13"/>
      <c r="IF417" s="13"/>
      <c r="IG417" s="13"/>
      <c r="IH417" s="13"/>
      <c r="II417" s="13"/>
      <c r="IJ417" s="13"/>
      <c r="IK417" s="13"/>
      <c r="IL417" s="13"/>
      <c r="IM417" s="13"/>
      <c r="IN417" s="13"/>
      <c r="IO417" s="13"/>
      <c r="IP417" s="13"/>
      <c r="IQ417" s="13"/>
      <c r="IR417" s="13"/>
      <c r="IS417" s="13"/>
    </row>
    <row r="418" spans="1:253" s="14" customFormat="1" ht="21.75" customHeight="1">
      <c r="A418" s="183" t="s">
        <v>64</v>
      </c>
      <c r="B418" s="36" t="s">
        <v>28</v>
      </c>
      <c r="C418" s="29">
        <v>173697744</v>
      </c>
      <c r="D418" s="29"/>
      <c r="E418" s="29">
        <v>57899248</v>
      </c>
      <c r="F418" s="29">
        <v>57899248</v>
      </c>
      <c r="G418" s="29"/>
      <c r="H418" s="29"/>
      <c r="I418" s="29"/>
      <c r="J418" s="29"/>
      <c r="K418" s="29">
        <v>57899248</v>
      </c>
      <c r="L418" s="29"/>
      <c r="M418" s="29"/>
      <c r="N418" s="78"/>
      <c r="O418" s="185" t="s">
        <v>22</v>
      </c>
      <c r="P418" s="187" t="s">
        <v>65</v>
      </c>
      <c r="Q418" s="174"/>
      <c r="R418" s="174">
        <v>1</v>
      </c>
      <c r="S418" s="174">
        <v>1</v>
      </c>
      <c r="T418" s="174">
        <v>1</v>
      </c>
      <c r="U418" s="174"/>
      <c r="V418" s="174"/>
      <c r="W418" s="174"/>
      <c r="X418" s="174"/>
      <c r="Y418" s="174"/>
      <c r="Z418" s="174"/>
      <c r="AA418" s="174"/>
      <c r="AB418" s="174">
        <v>3</v>
      </c>
      <c r="AC418" s="81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  <c r="IC418" s="13"/>
      <c r="ID418" s="13"/>
      <c r="IE418" s="13"/>
      <c r="IF418" s="13"/>
      <c r="IG418" s="13"/>
      <c r="IH418" s="13"/>
      <c r="II418" s="13"/>
      <c r="IJ418" s="13"/>
      <c r="IK418" s="13"/>
      <c r="IL418" s="13"/>
      <c r="IM418" s="13"/>
      <c r="IN418" s="13"/>
      <c r="IO418" s="13"/>
      <c r="IP418" s="13"/>
      <c r="IQ418" s="13"/>
      <c r="IR418" s="13"/>
      <c r="IS418" s="13"/>
    </row>
    <row r="419" spans="1:253" s="14" customFormat="1" ht="31.5" customHeight="1">
      <c r="A419" s="184"/>
      <c r="B419" s="38" t="s">
        <v>29</v>
      </c>
      <c r="C419" s="29">
        <v>173697744</v>
      </c>
      <c r="D419" s="29"/>
      <c r="E419" s="29">
        <v>57899248</v>
      </c>
      <c r="F419" s="29">
        <v>57899248</v>
      </c>
      <c r="G419" s="29"/>
      <c r="H419" s="29"/>
      <c r="I419" s="29"/>
      <c r="J419" s="29"/>
      <c r="K419" s="29">
        <v>57899248</v>
      </c>
      <c r="L419" s="29"/>
      <c r="M419" s="29"/>
      <c r="N419" s="78"/>
      <c r="O419" s="186"/>
      <c r="P419" s="188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  <c r="AC419" s="81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  <c r="IC419" s="13"/>
      <c r="ID419" s="13"/>
      <c r="IE419" s="13"/>
      <c r="IF419" s="13"/>
      <c r="IG419" s="13"/>
      <c r="IH419" s="13"/>
      <c r="II419" s="13"/>
      <c r="IJ419" s="13"/>
      <c r="IK419" s="13"/>
      <c r="IL419" s="13"/>
      <c r="IM419" s="13"/>
      <c r="IN419" s="13"/>
      <c r="IO419" s="13"/>
      <c r="IP419" s="13"/>
      <c r="IQ419" s="13"/>
      <c r="IR419" s="13"/>
      <c r="IS419" s="13"/>
    </row>
    <row r="420" spans="1:253" s="14" customFormat="1" ht="19.5" customHeight="1">
      <c r="A420" s="192" t="s">
        <v>66</v>
      </c>
      <c r="B420" s="36" t="s">
        <v>28</v>
      </c>
      <c r="C420" s="29">
        <v>173697744</v>
      </c>
      <c r="D420" s="29"/>
      <c r="E420" s="29">
        <v>57899248</v>
      </c>
      <c r="F420" s="29">
        <v>57899248</v>
      </c>
      <c r="G420" s="29"/>
      <c r="H420" s="29"/>
      <c r="I420" s="29"/>
      <c r="J420" s="29"/>
      <c r="K420" s="29">
        <v>57899248</v>
      </c>
      <c r="L420" s="29"/>
      <c r="M420" s="29"/>
      <c r="N420" s="78"/>
      <c r="O420" s="194" t="s">
        <v>22</v>
      </c>
      <c r="P420" s="175" t="s">
        <v>32</v>
      </c>
      <c r="Q420" s="175" t="s">
        <v>32</v>
      </c>
      <c r="R420" s="175" t="s">
        <v>32</v>
      </c>
      <c r="S420" s="175" t="s">
        <v>32</v>
      </c>
      <c r="T420" s="175" t="s">
        <v>32</v>
      </c>
      <c r="U420" s="175" t="s">
        <v>32</v>
      </c>
      <c r="V420" s="175" t="s">
        <v>32</v>
      </c>
      <c r="W420" s="175" t="s">
        <v>32</v>
      </c>
      <c r="X420" s="175"/>
      <c r="Y420" s="175"/>
      <c r="Z420" s="175"/>
      <c r="AA420" s="175"/>
      <c r="AB420" s="175" t="s">
        <v>32</v>
      </c>
      <c r="AC420" s="81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  <c r="IC420" s="13"/>
      <c r="ID420" s="13"/>
      <c r="IE420" s="13"/>
      <c r="IF420" s="13"/>
      <c r="IG420" s="13"/>
      <c r="IH420" s="13"/>
      <c r="II420" s="13"/>
      <c r="IJ420" s="13"/>
      <c r="IK420" s="13"/>
      <c r="IL420" s="13"/>
      <c r="IM420" s="13"/>
      <c r="IN420" s="13"/>
      <c r="IO420" s="13"/>
      <c r="IP420" s="13"/>
      <c r="IQ420" s="13"/>
      <c r="IR420" s="13"/>
      <c r="IS420" s="13"/>
    </row>
    <row r="421" spans="1:253" s="14" customFormat="1" ht="31.5" customHeight="1">
      <c r="A421" s="193"/>
      <c r="B421" s="38" t="s">
        <v>29</v>
      </c>
      <c r="C421" s="29">
        <v>173697744</v>
      </c>
      <c r="D421" s="29"/>
      <c r="E421" s="29">
        <v>57899248</v>
      </c>
      <c r="F421" s="29">
        <v>57899248</v>
      </c>
      <c r="G421" s="29"/>
      <c r="H421" s="29"/>
      <c r="I421" s="29"/>
      <c r="J421" s="29"/>
      <c r="K421" s="29">
        <v>57899248</v>
      </c>
      <c r="L421" s="29"/>
      <c r="M421" s="29"/>
      <c r="N421" s="78"/>
      <c r="O421" s="176"/>
      <c r="P421" s="176" t="s">
        <v>32</v>
      </c>
      <c r="Q421" s="176" t="s">
        <v>32</v>
      </c>
      <c r="R421" s="176" t="s">
        <v>32</v>
      </c>
      <c r="S421" s="176" t="s">
        <v>32</v>
      </c>
      <c r="T421" s="176" t="s">
        <v>32</v>
      </c>
      <c r="U421" s="176" t="s">
        <v>32</v>
      </c>
      <c r="V421" s="176" t="s">
        <v>32</v>
      </c>
      <c r="W421" s="176" t="s">
        <v>32</v>
      </c>
      <c r="X421" s="176" t="s">
        <v>32</v>
      </c>
      <c r="Y421" s="176"/>
      <c r="Z421" s="176"/>
      <c r="AA421" s="176"/>
      <c r="AB421" s="176"/>
      <c r="AC421" s="81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  <c r="IC421" s="13"/>
      <c r="ID421" s="13"/>
      <c r="IE421" s="13"/>
      <c r="IF421" s="13"/>
      <c r="IG421" s="13"/>
      <c r="IH421" s="13"/>
      <c r="II421" s="13"/>
      <c r="IJ421" s="13"/>
      <c r="IK421" s="13"/>
      <c r="IL421" s="13"/>
      <c r="IM421" s="13"/>
      <c r="IN421" s="13"/>
      <c r="IO421" s="13"/>
      <c r="IP421" s="13"/>
      <c r="IQ421" s="13"/>
      <c r="IR421" s="13"/>
      <c r="IS421" s="13"/>
    </row>
    <row r="422" spans="1:253" s="14" customFormat="1" ht="16.5" customHeight="1">
      <c r="A422" s="192" t="s">
        <v>77</v>
      </c>
      <c r="B422" s="36" t="s">
        <v>28</v>
      </c>
      <c r="C422" s="29">
        <v>173697744</v>
      </c>
      <c r="D422" s="29"/>
      <c r="E422" s="29">
        <v>57899248</v>
      </c>
      <c r="F422" s="29">
        <v>57899248</v>
      </c>
      <c r="G422" s="29"/>
      <c r="H422" s="29"/>
      <c r="I422" s="29"/>
      <c r="J422" s="29"/>
      <c r="K422" s="29">
        <v>57899248</v>
      </c>
      <c r="L422" s="29"/>
      <c r="M422" s="29"/>
      <c r="N422" s="78"/>
      <c r="O422" s="174" t="s">
        <v>32</v>
      </c>
      <c r="P422" s="174" t="s">
        <v>32</v>
      </c>
      <c r="Q422" s="174" t="s">
        <v>32</v>
      </c>
      <c r="R422" s="174" t="s">
        <v>32</v>
      </c>
      <c r="S422" s="174" t="s">
        <v>32</v>
      </c>
      <c r="T422" s="174" t="s">
        <v>32</v>
      </c>
      <c r="U422" s="174" t="s">
        <v>32</v>
      </c>
      <c r="V422" s="174" t="s">
        <v>32</v>
      </c>
      <c r="W422" s="174" t="s">
        <v>32</v>
      </c>
      <c r="X422" s="174"/>
      <c r="Y422" s="174"/>
      <c r="Z422" s="174"/>
      <c r="AA422" s="174"/>
      <c r="AB422" s="174" t="s">
        <v>32</v>
      </c>
      <c r="AC422" s="81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  <c r="IC422" s="13"/>
      <c r="ID422" s="13"/>
      <c r="IE422" s="13"/>
      <c r="IF422" s="13"/>
      <c r="IG422" s="13"/>
      <c r="IH422" s="13"/>
      <c r="II422" s="13"/>
      <c r="IJ422" s="13"/>
      <c r="IK422" s="13"/>
      <c r="IL422" s="13"/>
      <c r="IM422" s="13"/>
      <c r="IN422" s="13"/>
      <c r="IO422" s="13"/>
      <c r="IP422" s="13"/>
      <c r="IQ422" s="13"/>
      <c r="IR422" s="13"/>
      <c r="IS422" s="13"/>
    </row>
    <row r="423" spans="1:253" s="14" customFormat="1" ht="31.5" customHeight="1">
      <c r="A423" s="197"/>
      <c r="B423" s="38" t="s">
        <v>29</v>
      </c>
      <c r="C423" s="29">
        <v>173697744</v>
      </c>
      <c r="D423" s="29"/>
      <c r="E423" s="29">
        <v>57899248</v>
      </c>
      <c r="F423" s="29">
        <v>57899248</v>
      </c>
      <c r="G423" s="29"/>
      <c r="H423" s="29"/>
      <c r="I423" s="29"/>
      <c r="J423" s="29"/>
      <c r="K423" s="29">
        <v>57899248</v>
      </c>
      <c r="L423" s="29"/>
      <c r="M423" s="29"/>
      <c r="N423" s="78"/>
      <c r="O423" s="175"/>
      <c r="P423" s="175" t="s">
        <v>32</v>
      </c>
      <c r="Q423" s="175" t="s">
        <v>32</v>
      </c>
      <c r="R423" s="175" t="s">
        <v>32</v>
      </c>
      <c r="S423" s="175" t="s">
        <v>32</v>
      </c>
      <c r="T423" s="175" t="s">
        <v>32</v>
      </c>
      <c r="U423" s="175" t="s">
        <v>32</v>
      </c>
      <c r="V423" s="175" t="s">
        <v>32</v>
      </c>
      <c r="W423" s="175" t="s">
        <v>32</v>
      </c>
      <c r="X423" s="175"/>
      <c r="Y423" s="175"/>
      <c r="Z423" s="175"/>
      <c r="AA423" s="175"/>
      <c r="AB423" s="175" t="s">
        <v>32</v>
      </c>
      <c r="AC423" s="81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  <c r="IC423" s="13"/>
      <c r="ID423" s="13"/>
      <c r="IE423" s="13"/>
      <c r="IF423" s="13"/>
      <c r="IG423" s="13"/>
      <c r="IH423" s="13"/>
      <c r="II423" s="13"/>
      <c r="IJ423" s="13"/>
      <c r="IK423" s="13"/>
      <c r="IL423" s="13"/>
      <c r="IM423" s="13"/>
      <c r="IN423" s="13"/>
      <c r="IO423" s="13"/>
      <c r="IP423" s="13"/>
      <c r="IQ423" s="13"/>
      <c r="IR423" s="13"/>
      <c r="IS423" s="13"/>
    </row>
    <row r="424" spans="1:253" s="14" customFormat="1" ht="17.25" customHeight="1">
      <c r="A424" s="198" t="s">
        <v>46</v>
      </c>
      <c r="B424" s="36" t="s">
        <v>28</v>
      </c>
      <c r="C424" s="29">
        <f>D424+E424+F424+K424+L424+M424+N424</f>
        <v>15456651610</v>
      </c>
      <c r="D424" s="139"/>
      <c r="E424" s="29">
        <v>246148241</v>
      </c>
      <c r="F424" s="29">
        <v>199377931</v>
      </c>
      <c r="G424" s="37"/>
      <c r="H424" s="37"/>
      <c r="I424" s="37"/>
      <c r="J424" s="37"/>
      <c r="K424" s="29">
        <v>199508208</v>
      </c>
      <c r="L424" s="64">
        <f aca="true" t="shared" si="151" ref="L424:N426">L430</f>
        <v>3242217200</v>
      </c>
      <c r="M424" s="64">
        <f t="shared" si="151"/>
        <v>4441390580</v>
      </c>
      <c r="N424" s="64">
        <f t="shared" si="151"/>
        <v>7128009450</v>
      </c>
      <c r="O424" s="200" t="s">
        <v>32</v>
      </c>
      <c r="P424" s="200" t="s">
        <v>32</v>
      </c>
      <c r="Q424" s="200" t="s">
        <v>32</v>
      </c>
      <c r="R424" s="200" t="s">
        <v>32</v>
      </c>
      <c r="S424" s="200" t="s">
        <v>32</v>
      </c>
      <c r="T424" s="200" t="s">
        <v>32</v>
      </c>
      <c r="U424" s="200" t="s">
        <v>32</v>
      </c>
      <c r="V424" s="200" t="s">
        <v>32</v>
      </c>
      <c r="W424" s="200" t="s">
        <v>32</v>
      </c>
      <c r="X424" s="200">
        <f>SUM(D424:N424)</f>
        <v>15456651610</v>
      </c>
      <c r="Y424" s="200"/>
      <c r="Z424" s="200"/>
      <c r="AA424" s="200"/>
      <c r="AB424" s="200" t="s">
        <v>32</v>
      </c>
      <c r="AC424" s="81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  <c r="IC424" s="13"/>
      <c r="ID424" s="13"/>
      <c r="IE424" s="13"/>
      <c r="IF424" s="13"/>
      <c r="IG424" s="13"/>
      <c r="IH424" s="13"/>
      <c r="II424" s="13"/>
      <c r="IJ424" s="13"/>
      <c r="IK424" s="13"/>
      <c r="IL424" s="13"/>
      <c r="IM424" s="13"/>
      <c r="IN424" s="13"/>
      <c r="IO424" s="13"/>
      <c r="IP424" s="13"/>
      <c r="IQ424" s="13"/>
      <c r="IR424" s="13"/>
      <c r="IS424" s="13"/>
    </row>
    <row r="425" spans="1:253" s="14" customFormat="1" ht="51.75" customHeight="1">
      <c r="A425" s="199"/>
      <c r="B425" s="38" t="s">
        <v>35</v>
      </c>
      <c r="C425" s="29">
        <f>D425+E425+F425+K425+L425+M425+N425</f>
        <v>12393540548</v>
      </c>
      <c r="D425" s="139"/>
      <c r="E425" s="139"/>
      <c r="F425" s="139"/>
      <c r="G425" s="140"/>
      <c r="H425" s="140"/>
      <c r="I425" s="140"/>
      <c r="J425" s="140"/>
      <c r="K425" s="139"/>
      <c r="L425" s="64">
        <f t="shared" si="151"/>
        <v>2701293702</v>
      </c>
      <c r="M425" s="64">
        <f t="shared" si="151"/>
        <v>3775466846</v>
      </c>
      <c r="N425" s="64">
        <f t="shared" si="151"/>
        <v>5916780000</v>
      </c>
      <c r="O425" s="201"/>
      <c r="P425" s="201"/>
      <c r="Q425" s="201" t="s">
        <v>32</v>
      </c>
      <c r="R425" s="201" t="s">
        <v>32</v>
      </c>
      <c r="S425" s="201" t="s">
        <v>32</v>
      </c>
      <c r="T425" s="201" t="s">
        <v>32</v>
      </c>
      <c r="U425" s="201" t="s">
        <v>32</v>
      </c>
      <c r="V425" s="201" t="s">
        <v>32</v>
      </c>
      <c r="W425" s="201" t="s">
        <v>32</v>
      </c>
      <c r="X425" s="201"/>
      <c r="Y425" s="201"/>
      <c r="Z425" s="201"/>
      <c r="AA425" s="201"/>
      <c r="AB425" s="201" t="s">
        <v>32</v>
      </c>
      <c r="AC425" s="81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  <c r="IC425" s="13"/>
      <c r="ID425" s="13"/>
      <c r="IE425" s="13"/>
      <c r="IF425" s="13"/>
      <c r="IG425" s="13"/>
      <c r="IH425" s="13"/>
      <c r="II425" s="13"/>
      <c r="IJ425" s="13"/>
      <c r="IK425" s="13"/>
      <c r="IL425" s="13"/>
      <c r="IM425" s="13"/>
      <c r="IN425" s="13"/>
      <c r="IO425" s="13"/>
      <c r="IP425" s="13"/>
      <c r="IQ425" s="13"/>
      <c r="IR425" s="13"/>
      <c r="IS425" s="13"/>
    </row>
    <row r="426" spans="1:253" s="14" customFormat="1" ht="31.5" customHeight="1">
      <c r="A426" s="199"/>
      <c r="B426" s="38" t="s">
        <v>29</v>
      </c>
      <c r="C426" s="29">
        <f>D426+E426+F426+K426+L426+M426+N426</f>
        <v>3063111062</v>
      </c>
      <c r="D426" s="139"/>
      <c r="E426" s="29">
        <v>246148241</v>
      </c>
      <c r="F426" s="29">
        <v>199377931</v>
      </c>
      <c r="G426" s="37"/>
      <c r="H426" s="37"/>
      <c r="I426" s="37"/>
      <c r="J426" s="37"/>
      <c r="K426" s="29">
        <v>199508208</v>
      </c>
      <c r="L426" s="64">
        <f t="shared" si="151"/>
        <v>540923498</v>
      </c>
      <c r="M426" s="64">
        <f t="shared" si="151"/>
        <v>665923734</v>
      </c>
      <c r="N426" s="64">
        <f t="shared" si="151"/>
        <v>1211229450</v>
      </c>
      <c r="O426" s="201"/>
      <c r="P426" s="201" t="s">
        <v>32</v>
      </c>
      <c r="Q426" s="201" t="s">
        <v>32</v>
      </c>
      <c r="R426" s="201" t="s">
        <v>32</v>
      </c>
      <c r="S426" s="201" t="s">
        <v>32</v>
      </c>
      <c r="T426" s="201" t="s">
        <v>32</v>
      </c>
      <c r="U426" s="201" t="s">
        <v>32</v>
      </c>
      <c r="V426" s="201" t="s">
        <v>32</v>
      </c>
      <c r="W426" s="201" t="s">
        <v>32</v>
      </c>
      <c r="X426" s="201">
        <f>SUM(D426:N426)</f>
        <v>3063111062</v>
      </c>
      <c r="Y426" s="201"/>
      <c r="Z426" s="201"/>
      <c r="AA426" s="201"/>
      <c r="AB426" s="201" t="s">
        <v>32</v>
      </c>
      <c r="AC426" s="81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  <c r="IC426" s="13"/>
      <c r="ID426" s="13"/>
      <c r="IE426" s="13"/>
      <c r="IF426" s="13"/>
      <c r="IG426" s="13"/>
      <c r="IH426" s="13"/>
      <c r="II426" s="13"/>
      <c r="IJ426" s="13"/>
      <c r="IK426" s="13"/>
      <c r="IL426" s="13"/>
      <c r="IM426" s="13"/>
      <c r="IN426" s="13"/>
      <c r="IO426" s="13"/>
      <c r="IP426" s="13"/>
      <c r="IQ426" s="13"/>
      <c r="IR426" s="13"/>
      <c r="IS426" s="13"/>
    </row>
    <row r="427" spans="1:253" s="14" customFormat="1" ht="16.5" customHeight="1">
      <c r="A427" s="198" t="s">
        <v>74</v>
      </c>
      <c r="B427" s="36" t="s">
        <v>28</v>
      </c>
      <c r="C427" s="29">
        <v>645034380</v>
      </c>
      <c r="D427" s="29"/>
      <c r="E427" s="29">
        <v>246148241</v>
      </c>
      <c r="F427" s="29">
        <v>199377931</v>
      </c>
      <c r="G427" s="140"/>
      <c r="H427" s="140"/>
      <c r="I427" s="140"/>
      <c r="J427" s="140"/>
      <c r="K427" s="29">
        <v>199508208</v>
      </c>
      <c r="L427" s="29"/>
      <c r="M427" s="29"/>
      <c r="N427" s="78"/>
      <c r="O427" s="134" t="s">
        <v>32</v>
      </c>
      <c r="P427" s="138" t="s">
        <v>32</v>
      </c>
      <c r="Q427" s="138" t="s">
        <v>32</v>
      </c>
      <c r="R427" s="138" t="s">
        <v>32</v>
      </c>
      <c r="S427" s="138" t="s">
        <v>32</v>
      </c>
      <c r="T427" s="138" t="s">
        <v>32</v>
      </c>
      <c r="U427" s="138" t="s">
        <v>32</v>
      </c>
      <c r="V427" s="138" t="s">
        <v>32</v>
      </c>
      <c r="W427" s="113" t="s">
        <v>32</v>
      </c>
      <c r="X427" s="66">
        <f>SUM(D427:N427)</f>
        <v>645034380</v>
      </c>
      <c r="Y427" s="66"/>
      <c r="Z427" s="66"/>
      <c r="AA427" s="31"/>
      <c r="AB427" s="40" t="s">
        <v>32</v>
      </c>
      <c r="AC427" s="81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  <c r="IC427" s="13"/>
      <c r="ID427" s="13"/>
      <c r="IE427" s="13"/>
      <c r="IF427" s="13"/>
      <c r="IG427" s="13"/>
      <c r="IH427" s="13"/>
      <c r="II427" s="13"/>
      <c r="IJ427" s="13"/>
      <c r="IK427" s="13"/>
      <c r="IL427" s="13"/>
      <c r="IM427" s="13"/>
      <c r="IN427" s="13"/>
      <c r="IO427" s="13"/>
      <c r="IP427" s="13"/>
      <c r="IQ427" s="13"/>
      <c r="IR427" s="13"/>
      <c r="IS427" s="13"/>
    </row>
    <row r="428" spans="1:253" s="14" customFormat="1" ht="55.5" customHeight="1">
      <c r="A428" s="199"/>
      <c r="B428" s="38" t="s">
        <v>35</v>
      </c>
      <c r="C428" s="29"/>
      <c r="D428" s="29"/>
      <c r="E428" s="29"/>
      <c r="F428" s="29"/>
      <c r="G428" s="37"/>
      <c r="H428" s="37"/>
      <c r="I428" s="37"/>
      <c r="J428" s="37"/>
      <c r="K428" s="29"/>
      <c r="L428" s="64"/>
      <c r="M428" s="64"/>
      <c r="N428" s="64"/>
      <c r="O428" s="65" t="s">
        <v>32</v>
      </c>
      <c r="P428" s="62" t="s">
        <v>32</v>
      </c>
      <c r="Q428" s="62" t="s">
        <v>32</v>
      </c>
      <c r="R428" s="62" t="s">
        <v>32</v>
      </c>
      <c r="S428" s="63" t="s">
        <v>32</v>
      </c>
      <c r="T428" s="63" t="s">
        <v>32</v>
      </c>
      <c r="U428" s="63" t="s">
        <v>32</v>
      </c>
      <c r="V428" s="63" t="s">
        <v>32</v>
      </c>
      <c r="W428" s="40" t="s">
        <v>32</v>
      </c>
      <c r="X428" s="66"/>
      <c r="Y428" s="66"/>
      <c r="Z428" s="66"/>
      <c r="AA428" s="31"/>
      <c r="AB428" s="40" t="s">
        <v>32</v>
      </c>
      <c r="AC428" s="81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  <c r="IC428" s="13"/>
      <c r="ID428" s="13"/>
      <c r="IE428" s="13"/>
      <c r="IF428" s="13"/>
      <c r="IG428" s="13"/>
      <c r="IH428" s="13"/>
      <c r="II428" s="13"/>
      <c r="IJ428" s="13"/>
      <c r="IK428" s="13"/>
      <c r="IL428" s="13"/>
      <c r="IM428" s="13"/>
      <c r="IN428" s="13"/>
      <c r="IO428" s="13"/>
      <c r="IP428" s="13"/>
      <c r="IQ428" s="13"/>
      <c r="IR428" s="13"/>
      <c r="IS428" s="13"/>
    </row>
    <row r="429" spans="1:253" s="14" customFormat="1" ht="31.5" customHeight="1">
      <c r="A429" s="202"/>
      <c r="B429" s="38" t="s">
        <v>29</v>
      </c>
      <c r="C429" s="29">
        <v>645034380</v>
      </c>
      <c r="D429" s="29"/>
      <c r="E429" s="29">
        <v>246148241</v>
      </c>
      <c r="F429" s="29">
        <v>199377931</v>
      </c>
      <c r="G429" s="140"/>
      <c r="H429" s="140"/>
      <c r="I429" s="140"/>
      <c r="J429" s="140"/>
      <c r="K429" s="29">
        <v>199508208</v>
      </c>
      <c r="L429" s="29"/>
      <c r="M429" s="29"/>
      <c r="N429" s="29"/>
      <c r="O429" s="65" t="s">
        <v>32</v>
      </c>
      <c r="P429" s="62" t="s">
        <v>32</v>
      </c>
      <c r="Q429" s="62" t="s">
        <v>32</v>
      </c>
      <c r="R429" s="62" t="s">
        <v>32</v>
      </c>
      <c r="S429" s="63" t="s">
        <v>32</v>
      </c>
      <c r="T429" s="63" t="s">
        <v>32</v>
      </c>
      <c r="U429" s="63" t="s">
        <v>32</v>
      </c>
      <c r="V429" s="63" t="s">
        <v>32</v>
      </c>
      <c r="W429" s="40" t="s">
        <v>32</v>
      </c>
      <c r="X429" s="66"/>
      <c r="Y429" s="66"/>
      <c r="Z429" s="66"/>
      <c r="AA429" s="31"/>
      <c r="AB429" s="40" t="s">
        <v>32</v>
      </c>
      <c r="AC429" s="81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  <c r="IC429" s="13"/>
      <c r="ID429" s="13"/>
      <c r="IE429" s="13"/>
      <c r="IF429" s="13"/>
      <c r="IG429" s="13"/>
      <c r="IH429" s="13"/>
      <c r="II429" s="13"/>
      <c r="IJ429" s="13"/>
      <c r="IK429" s="13"/>
      <c r="IL429" s="13"/>
      <c r="IM429" s="13"/>
      <c r="IN429" s="13"/>
      <c r="IO429" s="13"/>
      <c r="IP429" s="13"/>
      <c r="IQ429" s="13"/>
      <c r="IR429" s="13"/>
      <c r="IS429" s="13"/>
    </row>
    <row r="430" spans="1:253" s="12" customFormat="1" ht="16.5" customHeight="1">
      <c r="A430" s="198" t="s">
        <v>75</v>
      </c>
      <c r="B430" s="36" t="s">
        <v>28</v>
      </c>
      <c r="C430" s="29">
        <v>14820896230</v>
      </c>
      <c r="D430" s="29"/>
      <c r="E430" s="29"/>
      <c r="F430" s="29"/>
      <c r="G430" s="29"/>
      <c r="H430" s="29"/>
      <c r="I430" s="29"/>
      <c r="J430" s="29"/>
      <c r="K430" s="29"/>
      <c r="L430" s="29">
        <v>3242217200</v>
      </c>
      <c r="M430" s="29">
        <v>4441390580</v>
      </c>
      <c r="N430" s="29">
        <v>7128009450</v>
      </c>
      <c r="O430" s="62" t="s">
        <v>32</v>
      </c>
      <c r="P430" s="62" t="s">
        <v>32</v>
      </c>
      <c r="Q430" s="62" t="s">
        <v>32</v>
      </c>
      <c r="R430" s="62" t="s">
        <v>32</v>
      </c>
      <c r="S430" s="63" t="s">
        <v>32</v>
      </c>
      <c r="T430" s="63" t="s">
        <v>32</v>
      </c>
      <c r="U430" s="63" t="s">
        <v>32</v>
      </c>
      <c r="V430" s="63" t="s">
        <v>32</v>
      </c>
      <c r="W430" s="40" t="s">
        <v>32</v>
      </c>
      <c r="X430" s="66"/>
      <c r="Y430" s="66"/>
      <c r="Z430" s="66"/>
      <c r="AA430" s="31"/>
      <c r="AB430" s="62" t="s">
        <v>32</v>
      </c>
      <c r="AC430" s="8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</row>
    <row r="431" spans="1:253" s="12" customFormat="1" ht="47.25">
      <c r="A431" s="199"/>
      <c r="B431" s="38" t="s">
        <v>35</v>
      </c>
      <c r="C431" s="29">
        <v>12393540548</v>
      </c>
      <c r="D431" s="29"/>
      <c r="E431" s="29"/>
      <c r="F431" s="29"/>
      <c r="G431" s="29"/>
      <c r="H431" s="29"/>
      <c r="I431" s="29"/>
      <c r="J431" s="29"/>
      <c r="K431" s="29"/>
      <c r="L431" s="29">
        <v>2701293702</v>
      </c>
      <c r="M431" s="29">
        <v>3775466846</v>
      </c>
      <c r="N431" s="29">
        <v>5916780000</v>
      </c>
      <c r="O431" s="62" t="s">
        <v>32</v>
      </c>
      <c r="P431" s="62" t="s">
        <v>32</v>
      </c>
      <c r="Q431" s="62" t="s">
        <v>32</v>
      </c>
      <c r="R431" s="62" t="s">
        <v>32</v>
      </c>
      <c r="S431" s="63" t="s">
        <v>32</v>
      </c>
      <c r="T431" s="63" t="s">
        <v>32</v>
      </c>
      <c r="U431" s="63" t="s">
        <v>32</v>
      </c>
      <c r="V431" s="63" t="s">
        <v>32</v>
      </c>
      <c r="W431" s="40" t="s">
        <v>32</v>
      </c>
      <c r="X431" s="66"/>
      <c r="Y431" s="66"/>
      <c r="Z431" s="66"/>
      <c r="AA431" s="31"/>
      <c r="AB431" s="62" t="s">
        <v>32</v>
      </c>
      <c r="AC431" s="8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</row>
    <row r="432" spans="1:253" s="12" customFormat="1" ht="31.5">
      <c r="A432" s="202"/>
      <c r="B432" s="38" t="s">
        <v>29</v>
      </c>
      <c r="C432" s="29">
        <v>2427355682</v>
      </c>
      <c r="D432" s="29"/>
      <c r="E432" s="29"/>
      <c r="F432" s="29"/>
      <c r="G432" s="29"/>
      <c r="H432" s="29"/>
      <c r="I432" s="29"/>
      <c r="J432" s="29"/>
      <c r="K432" s="29"/>
      <c r="L432" s="29">
        <v>540923498</v>
      </c>
      <c r="M432" s="29">
        <v>665923734</v>
      </c>
      <c r="N432" s="29">
        <v>1211229450</v>
      </c>
      <c r="O432" s="62" t="s">
        <v>32</v>
      </c>
      <c r="P432" s="62" t="s">
        <v>32</v>
      </c>
      <c r="Q432" s="62" t="s">
        <v>32</v>
      </c>
      <c r="R432" s="62" t="s">
        <v>32</v>
      </c>
      <c r="S432" s="63" t="s">
        <v>32</v>
      </c>
      <c r="T432" s="63" t="s">
        <v>32</v>
      </c>
      <c r="U432" s="63" t="s">
        <v>32</v>
      </c>
      <c r="V432" s="63" t="s">
        <v>32</v>
      </c>
      <c r="W432" s="40" t="s">
        <v>32</v>
      </c>
      <c r="X432" s="66"/>
      <c r="Y432" s="66"/>
      <c r="Z432" s="66"/>
      <c r="AA432" s="31"/>
      <c r="AB432" s="62" t="s">
        <v>32</v>
      </c>
      <c r="AC432" s="8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</row>
    <row r="433" spans="1:253" s="8" customFormat="1" ht="31.5" customHeight="1" hidden="1">
      <c r="A433" s="198" t="s">
        <v>76</v>
      </c>
      <c r="B433" s="36" t="s">
        <v>28</v>
      </c>
      <c r="C433" s="29">
        <v>170452182</v>
      </c>
      <c r="D433" s="29">
        <v>41351800</v>
      </c>
      <c r="E433" s="29"/>
      <c r="F433" s="29"/>
      <c r="G433" s="29"/>
      <c r="H433" s="29"/>
      <c r="I433" s="29"/>
      <c r="J433" s="29"/>
      <c r="K433" s="29"/>
      <c r="L433" s="64">
        <v>42691022</v>
      </c>
      <c r="M433" s="64">
        <v>43032550</v>
      </c>
      <c r="N433" s="64">
        <v>43376810</v>
      </c>
      <c r="O433" s="62" t="s">
        <v>32</v>
      </c>
      <c r="P433" s="62" t="s">
        <v>32</v>
      </c>
      <c r="Q433" s="62" t="s">
        <v>32</v>
      </c>
      <c r="R433" s="62" t="s">
        <v>32</v>
      </c>
      <c r="S433" s="63" t="s">
        <v>32</v>
      </c>
      <c r="T433" s="63" t="s">
        <v>32</v>
      </c>
      <c r="U433" s="63" t="s">
        <v>32</v>
      </c>
      <c r="V433" s="63" t="s">
        <v>32</v>
      </c>
      <c r="W433" s="40" t="s">
        <v>32</v>
      </c>
      <c r="X433" s="66"/>
      <c r="Y433" s="66"/>
      <c r="Z433" s="66"/>
      <c r="AA433" s="141"/>
      <c r="AB433" s="107"/>
      <c r="AC433" s="8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</row>
    <row r="434" spans="1:253" s="8" customFormat="1" ht="47.25" customHeight="1" hidden="1">
      <c r="A434" s="199"/>
      <c r="B434" s="38" t="s">
        <v>35</v>
      </c>
      <c r="C434" s="29"/>
      <c r="D434" s="29"/>
      <c r="E434" s="29"/>
      <c r="F434" s="29"/>
      <c r="G434" s="37"/>
      <c r="H434" s="37"/>
      <c r="I434" s="37"/>
      <c r="J434" s="37"/>
      <c r="K434" s="37"/>
      <c r="L434" s="120"/>
      <c r="M434" s="120"/>
      <c r="N434" s="120"/>
      <c r="O434" s="62" t="s">
        <v>32</v>
      </c>
      <c r="P434" s="62" t="s">
        <v>32</v>
      </c>
      <c r="Q434" s="62" t="s">
        <v>32</v>
      </c>
      <c r="R434" s="62" t="s">
        <v>32</v>
      </c>
      <c r="S434" s="63" t="s">
        <v>32</v>
      </c>
      <c r="T434" s="63" t="s">
        <v>32</v>
      </c>
      <c r="U434" s="63" t="s">
        <v>32</v>
      </c>
      <c r="V434" s="63" t="s">
        <v>32</v>
      </c>
      <c r="W434" s="40" t="s">
        <v>32</v>
      </c>
      <c r="X434" s="66"/>
      <c r="Y434" s="66"/>
      <c r="Z434" s="66"/>
      <c r="AA434" s="141"/>
      <c r="AB434" s="107"/>
      <c r="AC434" s="8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</row>
    <row r="435" spans="1:253" s="8" customFormat="1" ht="31.5" customHeight="1" hidden="1">
      <c r="A435" s="202"/>
      <c r="B435" s="38" t="s">
        <v>29</v>
      </c>
      <c r="C435" s="29">
        <v>170452182</v>
      </c>
      <c r="D435" s="29">
        <v>41351800</v>
      </c>
      <c r="E435" s="29"/>
      <c r="F435" s="29"/>
      <c r="G435" s="142"/>
      <c r="H435" s="142"/>
      <c r="I435" s="142"/>
      <c r="J435" s="142"/>
      <c r="K435" s="29"/>
      <c r="L435" s="64">
        <v>42691022</v>
      </c>
      <c r="M435" s="64">
        <v>43032550</v>
      </c>
      <c r="N435" s="64">
        <v>43376810</v>
      </c>
      <c r="O435" s="62" t="s">
        <v>32</v>
      </c>
      <c r="P435" s="62" t="s">
        <v>32</v>
      </c>
      <c r="Q435" s="62" t="s">
        <v>32</v>
      </c>
      <c r="R435" s="62" t="s">
        <v>32</v>
      </c>
      <c r="S435" s="63" t="s">
        <v>32</v>
      </c>
      <c r="T435" s="63" t="s">
        <v>32</v>
      </c>
      <c r="U435" s="63" t="s">
        <v>32</v>
      </c>
      <c r="V435" s="63" t="s">
        <v>32</v>
      </c>
      <c r="W435" s="40" t="s">
        <v>32</v>
      </c>
      <c r="X435" s="66"/>
      <c r="Y435" s="66"/>
      <c r="Z435" s="66"/>
      <c r="AA435" s="141"/>
      <c r="AB435" s="107"/>
      <c r="AC435" s="8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</row>
    <row r="436" spans="1:253" s="8" customFormat="1" ht="15.75" customHeight="1" hidden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7"/>
      <c r="AC436" s="8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</row>
    <row r="437" spans="1:253" s="8" customFormat="1" ht="15.7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7"/>
      <c r="AC437" s="8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</row>
    <row r="438" spans="1:253" s="8" customFormat="1" ht="15.7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7"/>
      <c r="AC438" s="8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</row>
    <row r="439" spans="1:253" s="8" customFormat="1" ht="15.75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7"/>
      <c r="AC439" s="8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</row>
    <row r="440" spans="1:253" s="8" customFormat="1" ht="15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</row>
    <row r="441" spans="1:253" s="8" customFormat="1" ht="15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</row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28" customFormat="1" ht="12.75">
      <c r="B474" s="8"/>
    </row>
    <row r="475" s="28" customFormat="1" ht="12.75">
      <c r="B475" s="8"/>
    </row>
    <row r="476" s="28" customFormat="1" ht="12.75">
      <c r="B476" s="8"/>
    </row>
    <row r="477" s="28" customFormat="1" ht="12.75">
      <c r="B477" s="8"/>
    </row>
    <row r="478" s="28" customFormat="1" ht="12.75">
      <c r="B478" s="8"/>
    </row>
    <row r="479" s="15" customFormat="1" ht="12.75">
      <c r="B479" s="8"/>
    </row>
    <row r="480" s="15" customFormat="1" ht="12.75">
      <c r="B480" s="8"/>
    </row>
    <row r="481" s="15" customFormat="1" ht="12.75">
      <c r="B481" s="8"/>
    </row>
    <row r="482" s="15" customFormat="1" ht="12.75">
      <c r="B482" s="8"/>
    </row>
    <row r="483" s="15" customFormat="1" ht="12.75">
      <c r="B483" s="8"/>
    </row>
    <row r="484" s="15" customFormat="1" ht="12.75">
      <c r="B484" s="8"/>
    </row>
    <row r="485" s="15" customFormat="1" ht="12.75">
      <c r="B485" s="8"/>
    </row>
    <row r="486" s="15" customFormat="1" ht="12.75">
      <c r="B486" s="8"/>
    </row>
    <row r="487" s="15" customFormat="1" ht="12.75">
      <c r="B487" s="8"/>
    </row>
    <row r="488" s="15" customFormat="1" ht="12.75">
      <c r="B488" s="8"/>
    </row>
    <row r="489" s="15" customFormat="1" ht="12.75">
      <c r="B489" s="8"/>
    </row>
    <row r="490" s="15" customFormat="1" ht="12.75">
      <c r="B490" s="8"/>
    </row>
    <row r="491" s="15" customFormat="1" ht="12.75">
      <c r="B491" s="8"/>
    </row>
    <row r="492" s="15" customFormat="1" ht="12.75">
      <c r="B492" s="8"/>
    </row>
    <row r="493" s="15" customFormat="1" ht="12.75">
      <c r="B493" s="8"/>
    </row>
    <row r="494" s="15" customFormat="1" ht="12.75">
      <c r="B494" s="8"/>
    </row>
    <row r="495" s="15" customFormat="1" ht="12.75">
      <c r="B495" s="8"/>
    </row>
    <row r="496" s="15" customFormat="1" ht="12.75">
      <c r="B496" s="8"/>
    </row>
    <row r="497" s="15" customFormat="1" ht="12.75">
      <c r="B497" s="8"/>
    </row>
    <row r="498" s="15" customFormat="1" ht="12.75">
      <c r="B498" s="8"/>
    </row>
    <row r="499" s="15" customFormat="1" ht="12.75">
      <c r="B499" s="8"/>
    </row>
    <row r="500" s="15" customFormat="1" ht="12.75">
      <c r="B500" s="8"/>
    </row>
    <row r="501" s="15" customFormat="1" ht="12.75">
      <c r="B501" s="8"/>
    </row>
    <row r="502" s="15" customFormat="1" ht="12.75">
      <c r="B502" s="8"/>
    </row>
    <row r="503" s="15" customFormat="1" ht="12.75">
      <c r="B503" s="8"/>
    </row>
    <row r="504" s="15" customFormat="1" ht="12.75">
      <c r="B504" s="8"/>
    </row>
    <row r="505" s="15" customFormat="1" ht="12.75">
      <c r="B505" s="8"/>
    </row>
    <row r="506" s="15" customFormat="1" ht="12.75">
      <c r="B506" s="8"/>
    </row>
    <row r="507" s="15" customFormat="1" ht="12.75">
      <c r="B507" s="8"/>
    </row>
    <row r="508" s="15" customFormat="1" ht="12.75">
      <c r="B508" s="8"/>
    </row>
    <row r="509" s="15" customFormat="1" ht="12.75">
      <c r="B509" s="8"/>
    </row>
    <row r="510" s="15" customFormat="1" ht="12.75">
      <c r="B510" s="8"/>
    </row>
    <row r="511" s="15" customFormat="1" ht="12.75">
      <c r="B511" s="8"/>
    </row>
    <row r="512" s="15" customFormat="1" ht="12.75">
      <c r="B512" s="8"/>
    </row>
    <row r="513" s="15" customFormat="1" ht="12.75">
      <c r="B513" s="8"/>
    </row>
    <row r="514" s="15" customFormat="1" ht="12.75">
      <c r="B514" s="8"/>
    </row>
    <row r="515" s="15" customFormat="1" ht="12.75">
      <c r="B515" s="8"/>
    </row>
    <row r="516" s="15" customFormat="1" ht="12.75">
      <c r="B516" s="8"/>
    </row>
    <row r="517" s="15" customFormat="1" ht="12.75">
      <c r="B517" s="8"/>
    </row>
    <row r="518" s="15" customFormat="1" ht="12.75">
      <c r="B518" s="8"/>
    </row>
    <row r="519" s="15" customFormat="1" ht="12.75">
      <c r="B519" s="8"/>
    </row>
    <row r="520" s="15" customFormat="1" ht="12.75">
      <c r="B520" s="8"/>
    </row>
    <row r="521" s="15" customFormat="1" ht="12.75">
      <c r="B521" s="8"/>
    </row>
    <row r="522" s="15" customFormat="1" ht="12.75">
      <c r="B522" s="8"/>
    </row>
    <row r="523" s="15" customFormat="1" ht="12.75">
      <c r="B523" s="8"/>
    </row>
    <row r="524" s="15" customFormat="1" ht="12.75">
      <c r="B524" s="8"/>
    </row>
    <row r="525" s="15" customFormat="1" ht="12.75">
      <c r="B525" s="8"/>
    </row>
    <row r="526" s="15" customFormat="1" ht="12.75">
      <c r="B526" s="8"/>
    </row>
    <row r="527" s="15" customFormat="1" ht="12.75">
      <c r="B527" s="8"/>
    </row>
    <row r="528" s="15" customFormat="1" ht="12.75">
      <c r="B528" s="8"/>
    </row>
    <row r="529" s="15" customFormat="1" ht="12.75">
      <c r="B529" s="8"/>
    </row>
    <row r="530" s="15" customFormat="1" ht="12.75">
      <c r="B530" s="8"/>
    </row>
    <row r="531" s="15" customFormat="1" ht="12.75">
      <c r="B531" s="8"/>
    </row>
    <row r="532" s="15" customFormat="1" ht="12.75">
      <c r="B532" s="8"/>
    </row>
    <row r="533" s="15" customFormat="1" ht="12.75">
      <c r="B533" s="8"/>
    </row>
    <row r="534" s="15" customFormat="1" ht="12.75">
      <c r="B534" s="8"/>
    </row>
    <row r="535" s="15" customFormat="1" ht="12.75">
      <c r="B535" s="8"/>
    </row>
    <row r="536" s="15" customFormat="1" ht="12.75">
      <c r="B536" s="8"/>
    </row>
    <row r="537" s="15" customFormat="1" ht="12.75">
      <c r="B537" s="8"/>
    </row>
    <row r="538" s="15" customFormat="1" ht="12.75">
      <c r="B538" s="8"/>
    </row>
    <row r="539" s="15" customFormat="1" ht="12.75">
      <c r="B539" s="8"/>
    </row>
    <row r="540" s="15" customFormat="1" ht="12.75">
      <c r="B540" s="8"/>
    </row>
    <row r="541" s="15" customFormat="1" ht="12.75">
      <c r="B541" s="8"/>
    </row>
    <row r="542" s="15" customFormat="1" ht="12.75">
      <c r="B542" s="8"/>
    </row>
    <row r="543" s="15" customFormat="1" ht="12.75">
      <c r="B543" s="8"/>
    </row>
    <row r="544" s="15" customFormat="1" ht="12.75">
      <c r="B544" s="8"/>
    </row>
    <row r="545" s="15" customFormat="1" ht="12.75">
      <c r="B545" s="8"/>
    </row>
    <row r="546" s="15" customFormat="1" ht="12.75">
      <c r="B546" s="8"/>
    </row>
    <row r="547" s="15" customFormat="1" ht="12.75">
      <c r="B547" s="8"/>
    </row>
    <row r="548" s="15" customFormat="1" ht="12.75">
      <c r="B548" s="8"/>
    </row>
    <row r="549" s="15" customFormat="1" ht="12.75">
      <c r="B549" s="8"/>
    </row>
    <row r="550" s="15" customFormat="1" ht="12.75">
      <c r="B550" s="8"/>
    </row>
    <row r="551" s="15" customFormat="1" ht="12.75">
      <c r="B551" s="8"/>
    </row>
    <row r="552" s="15" customFormat="1" ht="12.75">
      <c r="B552" s="8"/>
    </row>
    <row r="553" s="15" customFormat="1" ht="12.75">
      <c r="B553" s="8"/>
    </row>
    <row r="554" s="15" customFormat="1" ht="12.75">
      <c r="B554" s="8"/>
    </row>
    <row r="555" s="15" customFormat="1" ht="12.75">
      <c r="B555" s="8"/>
    </row>
    <row r="556" s="15" customFormat="1" ht="12.75">
      <c r="B556" s="8"/>
    </row>
    <row r="557" s="15" customFormat="1" ht="12.75">
      <c r="B557" s="8"/>
    </row>
    <row r="558" s="15" customFormat="1" ht="12.75">
      <c r="B558" s="8"/>
    </row>
    <row r="559" s="15" customFormat="1" ht="12.75">
      <c r="B559" s="8"/>
    </row>
    <row r="560" s="15" customFormat="1" ht="12.75">
      <c r="B560" s="8"/>
    </row>
    <row r="561" s="15" customFormat="1" ht="12.75">
      <c r="B561" s="8"/>
    </row>
    <row r="562" s="15" customFormat="1" ht="12.75">
      <c r="B562" s="8"/>
    </row>
    <row r="563" s="15" customFormat="1" ht="12.75">
      <c r="B563" s="8"/>
    </row>
    <row r="564" s="15" customFormat="1" ht="12.75">
      <c r="B564" s="8"/>
    </row>
    <row r="565" s="15" customFormat="1" ht="12.75">
      <c r="B565" s="8"/>
    </row>
    <row r="566" s="15" customFormat="1" ht="12.75">
      <c r="B566" s="8"/>
    </row>
    <row r="567" s="15" customFormat="1" ht="12.75">
      <c r="B567" s="8"/>
    </row>
    <row r="568" s="15" customFormat="1" ht="12.75">
      <c r="B568" s="8"/>
    </row>
    <row r="569" s="15" customFormat="1" ht="12.75">
      <c r="B569" s="8"/>
    </row>
    <row r="570" s="15" customFormat="1" ht="12.75">
      <c r="B570" s="8"/>
    </row>
    <row r="571" s="15" customFormat="1" ht="12.75">
      <c r="B571" s="8"/>
    </row>
    <row r="572" s="15" customFormat="1" ht="12.75">
      <c r="B572" s="8"/>
    </row>
    <row r="573" s="15" customFormat="1" ht="12.75">
      <c r="B573" s="8"/>
    </row>
    <row r="574" s="15" customFormat="1" ht="12.75">
      <c r="B574" s="8"/>
    </row>
    <row r="575" s="15" customFormat="1" ht="12.75">
      <c r="B575" s="8"/>
    </row>
    <row r="576" s="15" customFormat="1" ht="12.75">
      <c r="B576" s="8"/>
    </row>
    <row r="577" s="15" customFormat="1" ht="12.75">
      <c r="B577" s="8"/>
    </row>
    <row r="578" s="15" customFormat="1" ht="12.75">
      <c r="B578" s="8"/>
    </row>
    <row r="579" s="15" customFormat="1" ht="12.75">
      <c r="B579" s="8"/>
    </row>
    <row r="580" s="15" customFormat="1" ht="12.75">
      <c r="B580" s="8"/>
    </row>
    <row r="581" s="15" customFormat="1" ht="12.75">
      <c r="B581" s="8"/>
    </row>
    <row r="582" s="15" customFormat="1" ht="12.75">
      <c r="B582" s="8"/>
    </row>
    <row r="583" s="15" customFormat="1" ht="12.75">
      <c r="B583" s="8"/>
    </row>
    <row r="584" s="15" customFormat="1" ht="12.75">
      <c r="B584" s="8"/>
    </row>
    <row r="585" s="15" customFormat="1" ht="12.75">
      <c r="B585" s="8"/>
    </row>
    <row r="586" s="15" customFormat="1" ht="12.75">
      <c r="B586" s="8"/>
    </row>
    <row r="587" s="15" customFormat="1" ht="12.75">
      <c r="B587" s="8"/>
    </row>
    <row r="588" s="15" customFormat="1" ht="12.75">
      <c r="B588" s="8"/>
    </row>
    <row r="589" s="15" customFormat="1" ht="12.75">
      <c r="B589" s="8"/>
    </row>
    <row r="590" s="15" customFormat="1" ht="12.75">
      <c r="B590" s="8"/>
    </row>
    <row r="591" s="15" customFormat="1" ht="12.75">
      <c r="B591" s="8"/>
    </row>
    <row r="592" s="15" customFormat="1" ht="12.75">
      <c r="B592" s="8"/>
    </row>
    <row r="593" s="15" customFormat="1" ht="12.75">
      <c r="B593" s="8"/>
    </row>
    <row r="594" s="15" customFormat="1" ht="12.75">
      <c r="B594" s="8"/>
    </row>
    <row r="595" s="15" customFormat="1" ht="12.75">
      <c r="B595" s="8"/>
    </row>
    <row r="596" s="15" customFormat="1" ht="12.75">
      <c r="B596" s="8"/>
    </row>
    <row r="597" s="15" customFormat="1" ht="12.75">
      <c r="B597" s="8"/>
    </row>
    <row r="598" s="15" customFormat="1" ht="12.75">
      <c r="B598" s="8"/>
    </row>
    <row r="599" s="15" customFormat="1" ht="12.75">
      <c r="B599" s="8"/>
    </row>
    <row r="600" s="15" customFormat="1" ht="12.75">
      <c r="B600" s="8"/>
    </row>
    <row r="601" s="15" customFormat="1" ht="12.75">
      <c r="B601" s="8"/>
    </row>
  </sheetData>
  <sheetProtection/>
  <mergeCells count="1621">
    <mergeCell ref="W223:W225"/>
    <mergeCell ref="AB223:AB225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V220:V222"/>
    <mergeCell ref="W220:W222"/>
    <mergeCell ref="AB220:AB222"/>
    <mergeCell ref="P223:P225"/>
    <mergeCell ref="Q223:Q225"/>
    <mergeCell ref="R223:R225"/>
    <mergeCell ref="S223:S225"/>
    <mergeCell ref="T223:T225"/>
    <mergeCell ref="U223:U225"/>
    <mergeCell ref="V223:V225"/>
    <mergeCell ref="U217:U219"/>
    <mergeCell ref="V217:V219"/>
    <mergeCell ref="W217:W219"/>
    <mergeCell ref="AB217:AB219"/>
    <mergeCell ref="P220:P222"/>
    <mergeCell ref="Q220:Q222"/>
    <mergeCell ref="R220:R222"/>
    <mergeCell ref="S220:S222"/>
    <mergeCell ref="T220:T222"/>
    <mergeCell ref="U220:U222"/>
    <mergeCell ref="O217:O219"/>
    <mergeCell ref="O220:O222"/>
    <mergeCell ref="O223:O225"/>
    <mergeCell ref="P217:P219"/>
    <mergeCell ref="Q217:Q219"/>
    <mergeCell ref="R217:R219"/>
    <mergeCell ref="S217:S219"/>
    <mergeCell ref="T217:T219"/>
    <mergeCell ref="A217:A219"/>
    <mergeCell ref="A220:A222"/>
    <mergeCell ref="A223:A225"/>
    <mergeCell ref="A226:A228"/>
    <mergeCell ref="O226:O228"/>
    <mergeCell ref="P226:P228"/>
    <mergeCell ref="Q226:Q228"/>
    <mergeCell ref="R226:R228"/>
    <mergeCell ref="AB145:AB146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AA148:AA149"/>
    <mergeCell ref="AB148:AB149"/>
    <mergeCell ref="U226:U228"/>
    <mergeCell ref="V226:V228"/>
    <mergeCell ref="W226:W228"/>
    <mergeCell ref="AB226:AB228"/>
    <mergeCell ref="U166:U168"/>
    <mergeCell ref="V166:V168"/>
    <mergeCell ref="S226:S228"/>
    <mergeCell ref="T226:T228"/>
    <mergeCell ref="AB309:AB311"/>
    <mergeCell ref="Z312:Z314"/>
    <mergeCell ref="AB312:AB314"/>
    <mergeCell ref="T312:T314"/>
    <mergeCell ref="U312:U314"/>
    <mergeCell ref="V312:V314"/>
    <mergeCell ref="W312:W314"/>
    <mergeCell ref="X312:X314"/>
    <mergeCell ref="Y312:Y314"/>
    <mergeCell ref="AA312:AA314"/>
    <mergeCell ref="Y309:Y311"/>
    <mergeCell ref="Z309:Z311"/>
    <mergeCell ref="A312:A314"/>
    <mergeCell ref="O312:O314"/>
    <mergeCell ref="P312:P314"/>
    <mergeCell ref="Q312:Q314"/>
    <mergeCell ref="R312:R314"/>
    <mergeCell ref="S312:S314"/>
    <mergeCell ref="T309:T311"/>
    <mergeCell ref="AA309:AA311"/>
    <mergeCell ref="Z306:Z308"/>
    <mergeCell ref="AA306:AA308"/>
    <mergeCell ref="AB306:AB308"/>
    <mergeCell ref="A309:A311"/>
    <mergeCell ref="O309:O311"/>
    <mergeCell ref="P309:P311"/>
    <mergeCell ref="Q309:Q311"/>
    <mergeCell ref="R309:R311"/>
    <mergeCell ref="S309:S311"/>
    <mergeCell ref="T306:T308"/>
    <mergeCell ref="U306:U308"/>
    <mergeCell ref="V306:V308"/>
    <mergeCell ref="W306:W308"/>
    <mergeCell ref="X306:X308"/>
    <mergeCell ref="U309:U311"/>
    <mergeCell ref="V309:V311"/>
    <mergeCell ref="W309:W311"/>
    <mergeCell ref="X309:X311"/>
    <mergeCell ref="Y306:Y308"/>
    <mergeCell ref="Z298:Z299"/>
    <mergeCell ref="U298:U299"/>
    <mergeCell ref="V298:V299"/>
    <mergeCell ref="W298:W299"/>
    <mergeCell ref="X298:X299"/>
    <mergeCell ref="Y298:Y299"/>
    <mergeCell ref="X303:X305"/>
    <mergeCell ref="Y303:Y305"/>
    <mergeCell ref="Z303:Z305"/>
    <mergeCell ref="AA298:AA299"/>
    <mergeCell ref="AB298:AB299"/>
    <mergeCell ref="A300:A301"/>
    <mergeCell ref="A306:A308"/>
    <mergeCell ref="O306:O308"/>
    <mergeCell ref="P306:P308"/>
    <mergeCell ref="Q306:Q308"/>
    <mergeCell ref="R306:R308"/>
    <mergeCell ref="S306:S308"/>
    <mergeCell ref="T298:T299"/>
    <mergeCell ref="U296:U297"/>
    <mergeCell ref="V296:V297"/>
    <mergeCell ref="W296:W297"/>
    <mergeCell ref="AB296:AB297"/>
    <mergeCell ref="A298:A299"/>
    <mergeCell ref="O298:O299"/>
    <mergeCell ref="P298:P299"/>
    <mergeCell ref="Q298:Q299"/>
    <mergeCell ref="R298:R299"/>
    <mergeCell ref="S298:S299"/>
    <mergeCell ref="Z294:Z295"/>
    <mergeCell ref="AA294:AA295"/>
    <mergeCell ref="AB294:AB295"/>
    <mergeCell ref="A296:A297"/>
    <mergeCell ref="O296:O297"/>
    <mergeCell ref="P296:P297"/>
    <mergeCell ref="Q296:Q297"/>
    <mergeCell ref="R296:R297"/>
    <mergeCell ref="S296:S297"/>
    <mergeCell ref="T296:T297"/>
    <mergeCell ref="T294:T295"/>
    <mergeCell ref="U294:U295"/>
    <mergeCell ref="V294:V295"/>
    <mergeCell ref="W294:W295"/>
    <mergeCell ref="X294:X295"/>
    <mergeCell ref="Y294:Y295"/>
    <mergeCell ref="A294:A295"/>
    <mergeCell ref="O294:O295"/>
    <mergeCell ref="P294:P295"/>
    <mergeCell ref="Q294:Q295"/>
    <mergeCell ref="R294:R295"/>
    <mergeCell ref="S294:S295"/>
    <mergeCell ref="W292:W293"/>
    <mergeCell ref="X292:X293"/>
    <mergeCell ref="Y292:Y293"/>
    <mergeCell ref="Z292:Z293"/>
    <mergeCell ref="AA292:AA293"/>
    <mergeCell ref="AB292:AB293"/>
    <mergeCell ref="A292:A293"/>
    <mergeCell ref="O292:O293"/>
    <mergeCell ref="P292:P293"/>
    <mergeCell ref="Q292:Q293"/>
    <mergeCell ref="R292:R293"/>
    <mergeCell ref="S292:S293"/>
    <mergeCell ref="T292:T293"/>
    <mergeCell ref="AB290:AB291"/>
    <mergeCell ref="V290:V291"/>
    <mergeCell ref="W290:W291"/>
    <mergeCell ref="X290:X291"/>
    <mergeCell ref="Y290:Y291"/>
    <mergeCell ref="Z290:Z291"/>
    <mergeCell ref="AA290:AA291"/>
    <mergeCell ref="U292:U293"/>
    <mergeCell ref="V292:V293"/>
    <mergeCell ref="AB251:AB252"/>
    <mergeCell ref="A289:W289"/>
    <mergeCell ref="A290:A291"/>
    <mergeCell ref="O290:O291"/>
    <mergeCell ref="P290:P291"/>
    <mergeCell ref="Q290:Q291"/>
    <mergeCell ref="R290:R291"/>
    <mergeCell ref="S290:S291"/>
    <mergeCell ref="T290:T291"/>
    <mergeCell ref="U290:U291"/>
    <mergeCell ref="V251:V252"/>
    <mergeCell ref="W251:W252"/>
    <mergeCell ref="X251:X252"/>
    <mergeCell ref="Y251:Y252"/>
    <mergeCell ref="Z251:Z252"/>
    <mergeCell ref="AA251:AA252"/>
    <mergeCell ref="Z249:Z250"/>
    <mergeCell ref="AA249:AA250"/>
    <mergeCell ref="AB249:AB250"/>
    <mergeCell ref="A251:A252"/>
    <mergeCell ref="O251:O252"/>
    <mergeCell ref="P251:P252"/>
    <mergeCell ref="Q251:Q252"/>
    <mergeCell ref="R251:R252"/>
    <mergeCell ref="S251:S252"/>
    <mergeCell ref="U251:U252"/>
    <mergeCell ref="T249:T250"/>
    <mergeCell ref="U249:U250"/>
    <mergeCell ref="V249:V250"/>
    <mergeCell ref="W249:W250"/>
    <mergeCell ref="X249:X250"/>
    <mergeCell ref="Y249:Y250"/>
    <mergeCell ref="Y247:Y248"/>
    <mergeCell ref="Z247:Z248"/>
    <mergeCell ref="AA247:AA248"/>
    <mergeCell ref="AB247:AB248"/>
    <mergeCell ref="A249:A250"/>
    <mergeCell ref="O249:O250"/>
    <mergeCell ref="P249:P250"/>
    <mergeCell ref="Q249:Q250"/>
    <mergeCell ref="R249:R250"/>
    <mergeCell ref="S249:S250"/>
    <mergeCell ref="AB245:AB246"/>
    <mergeCell ref="A247:A248"/>
    <mergeCell ref="O247:O248"/>
    <mergeCell ref="P247:P248"/>
    <mergeCell ref="Q247:Q248"/>
    <mergeCell ref="R247:R248"/>
    <mergeCell ref="U247:U248"/>
    <mergeCell ref="V247:V248"/>
    <mergeCell ref="W247:W248"/>
    <mergeCell ref="X247:X248"/>
    <mergeCell ref="T245:T246"/>
    <mergeCell ref="U245:U246"/>
    <mergeCell ref="V245:V246"/>
    <mergeCell ref="W245:W246"/>
    <mergeCell ref="X245:X246"/>
    <mergeCell ref="Y245:Y246"/>
    <mergeCell ref="A245:A246"/>
    <mergeCell ref="O245:O246"/>
    <mergeCell ref="P245:P246"/>
    <mergeCell ref="Q245:Q246"/>
    <mergeCell ref="R245:R246"/>
    <mergeCell ref="S245:S246"/>
    <mergeCell ref="W243:W244"/>
    <mergeCell ref="X243:X244"/>
    <mergeCell ref="Y243:Y244"/>
    <mergeCell ref="Z243:Z244"/>
    <mergeCell ref="AA243:AA244"/>
    <mergeCell ref="AB243:AB244"/>
    <mergeCell ref="W241:W242"/>
    <mergeCell ref="AB241:AB242"/>
    <mergeCell ref="A243:A244"/>
    <mergeCell ref="O243:O244"/>
    <mergeCell ref="P243:P244"/>
    <mergeCell ref="Q243:Q244"/>
    <mergeCell ref="R243:R244"/>
    <mergeCell ref="T243:T244"/>
    <mergeCell ref="U243:U244"/>
    <mergeCell ref="V243:V244"/>
    <mergeCell ref="W166:W168"/>
    <mergeCell ref="AB166:AB168"/>
    <mergeCell ref="A241:A242"/>
    <mergeCell ref="O241:O242"/>
    <mergeCell ref="P241:P242"/>
    <mergeCell ref="Q241:Q242"/>
    <mergeCell ref="R241:R242"/>
    <mergeCell ref="U241:U242"/>
    <mergeCell ref="A235:A237"/>
    <mergeCell ref="W232:W234"/>
    <mergeCell ref="V163:V165"/>
    <mergeCell ref="W163:W165"/>
    <mergeCell ref="AB163:AB165"/>
    <mergeCell ref="A166:A168"/>
    <mergeCell ref="O166:O168"/>
    <mergeCell ref="P166:P168"/>
    <mergeCell ref="Q166:Q168"/>
    <mergeCell ref="R166:R168"/>
    <mergeCell ref="S166:S168"/>
    <mergeCell ref="T166:T168"/>
    <mergeCell ref="W160:W162"/>
    <mergeCell ref="AB160:AB162"/>
    <mergeCell ref="A163:A165"/>
    <mergeCell ref="O163:O165"/>
    <mergeCell ref="P163:P165"/>
    <mergeCell ref="Q163:Q165"/>
    <mergeCell ref="R163:R165"/>
    <mergeCell ref="S163:S165"/>
    <mergeCell ref="T163:T165"/>
    <mergeCell ref="U163:U165"/>
    <mergeCell ref="O160:O162"/>
    <mergeCell ref="P160:P162"/>
    <mergeCell ref="Q160:Q162"/>
    <mergeCell ref="R160:R162"/>
    <mergeCell ref="S160:S162"/>
    <mergeCell ref="T160:T162"/>
    <mergeCell ref="W140:W141"/>
    <mergeCell ref="AB140:AB141"/>
    <mergeCell ref="A142:A143"/>
    <mergeCell ref="A157:A159"/>
    <mergeCell ref="O157:O159"/>
    <mergeCell ref="P157:P159"/>
    <mergeCell ref="Q157:Q159"/>
    <mergeCell ref="R157:R159"/>
    <mergeCell ref="S157:S159"/>
    <mergeCell ref="T157:T159"/>
    <mergeCell ref="Q140:Q141"/>
    <mergeCell ref="R140:R141"/>
    <mergeCell ref="S140:S141"/>
    <mergeCell ref="T140:T141"/>
    <mergeCell ref="U140:U141"/>
    <mergeCell ref="V140:V141"/>
    <mergeCell ref="AB135:AB136"/>
    <mergeCell ref="A137:A138"/>
    <mergeCell ref="A135:A136"/>
    <mergeCell ref="O135:O136"/>
    <mergeCell ref="P135:P136"/>
    <mergeCell ref="Q135:Q136"/>
    <mergeCell ref="R135:R136"/>
    <mergeCell ref="S135:S136"/>
    <mergeCell ref="S133:S134"/>
    <mergeCell ref="T133:T134"/>
    <mergeCell ref="U133:U134"/>
    <mergeCell ref="V133:V134"/>
    <mergeCell ref="T135:T136"/>
    <mergeCell ref="U135:U136"/>
    <mergeCell ref="V135:V136"/>
    <mergeCell ref="A133:A134"/>
    <mergeCell ref="O133:O134"/>
    <mergeCell ref="P133:P134"/>
    <mergeCell ref="Q133:Q134"/>
    <mergeCell ref="R133:R134"/>
    <mergeCell ref="A131:A132"/>
    <mergeCell ref="O131:O132"/>
    <mergeCell ref="P131:P132"/>
    <mergeCell ref="Q131:Q132"/>
    <mergeCell ref="R131:R132"/>
    <mergeCell ref="S131:S132"/>
    <mergeCell ref="S129:S130"/>
    <mergeCell ref="T129:T130"/>
    <mergeCell ref="U129:U130"/>
    <mergeCell ref="V129:V130"/>
    <mergeCell ref="W129:W130"/>
    <mergeCell ref="T131:T132"/>
    <mergeCell ref="U131:U132"/>
    <mergeCell ref="V131:V132"/>
    <mergeCell ref="W131:W132"/>
    <mergeCell ref="A129:A130"/>
    <mergeCell ref="O129:O130"/>
    <mergeCell ref="P129:P130"/>
    <mergeCell ref="Q129:Q130"/>
    <mergeCell ref="R129:R130"/>
    <mergeCell ref="A127:A128"/>
    <mergeCell ref="O127:O128"/>
    <mergeCell ref="P127:P128"/>
    <mergeCell ref="Q127:Q128"/>
    <mergeCell ref="R127:R128"/>
    <mergeCell ref="S91:S92"/>
    <mergeCell ref="T91:T92"/>
    <mergeCell ref="U91:U92"/>
    <mergeCell ref="V91:V92"/>
    <mergeCell ref="W91:W92"/>
    <mergeCell ref="U115:U116"/>
    <mergeCell ref="V115:V116"/>
    <mergeCell ref="W115:W116"/>
    <mergeCell ref="U113:U114"/>
    <mergeCell ref="V113:V114"/>
    <mergeCell ref="AB91:AB92"/>
    <mergeCell ref="T89:T90"/>
    <mergeCell ref="U89:U90"/>
    <mergeCell ref="V89:V90"/>
    <mergeCell ref="W89:W90"/>
    <mergeCell ref="AB89:AB90"/>
    <mergeCell ref="A91:A92"/>
    <mergeCell ref="O91:O92"/>
    <mergeCell ref="P91:P92"/>
    <mergeCell ref="Q91:Q92"/>
    <mergeCell ref="R91:R92"/>
    <mergeCell ref="A89:A90"/>
    <mergeCell ref="O89:O90"/>
    <mergeCell ref="P89:P90"/>
    <mergeCell ref="Q89:Q90"/>
    <mergeCell ref="R89:R90"/>
    <mergeCell ref="S89:S90"/>
    <mergeCell ref="S87:S88"/>
    <mergeCell ref="T87:T88"/>
    <mergeCell ref="U87:U88"/>
    <mergeCell ref="V87:V88"/>
    <mergeCell ref="W87:W88"/>
    <mergeCell ref="AB87:AB88"/>
    <mergeCell ref="T85:T86"/>
    <mergeCell ref="U85:U86"/>
    <mergeCell ref="V85:V86"/>
    <mergeCell ref="W85:W86"/>
    <mergeCell ref="AB85:AB86"/>
    <mergeCell ref="A87:A88"/>
    <mergeCell ref="O87:O88"/>
    <mergeCell ref="P87:P88"/>
    <mergeCell ref="Q87:Q88"/>
    <mergeCell ref="R87:R88"/>
    <mergeCell ref="A85:A86"/>
    <mergeCell ref="O85:O86"/>
    <mergeCell ref="P85:P86"/>
    <mergeCell ref="Q85:Q86"/>
    <mergeCell ref="R85:R86"/>
    <mergeCell ref="V81:V82"/>
    <mergeCell ref="W81:W82"/>
    <mergeCell ref="AB81:AB82"/>
    <mergeCell ref="S85:S86"/>
    <mergeCell ref="S83:S84"/>
    <mergeCell ref="T83:T84"/>
    <mergeCell ref="U83:U84"/>
    <mergeCell ref="V83:V84"/>
    <mergeCell ref="W83:W84"/>
    <mergeCell ref="Q83:Q84"/>
    <mergeCell ref="R83:R84"/>
    <mergeCell ref="A81:A82"/>
    <mergeCell ref="O81:O82"/>
    <mergeCell ref="P81:P82"/>
    <mergeCell ref="Q81:Q82"/>
    <mergeCell ref="R81:R82"/>
    <mergeCell ref="S49:S50"/>
    <mergeCell ref="T49:T50"/>
    <mergeCell ref="U49:U50"/>
    <mergeCell ref="V49:V50"/>
    <mergeCell ref="W49:W50"/>
    <mergeCell ref="T75:T76"/>
    <mergeCell ref="U75:U76"/>
    <mergeCell ref="V75:V76"/>
    <mergeCell ref="W75:W76"/>
    <mergeCell ref="S75:S76"/>
    <mergeCell ref="AB49:AB50"/>
    <mergeCell ref="T47:T48"/>
    <mergeCell ref="U47:U48"/>
    <mergeCell ref="V47:V48"/>
    <mergeCell ref="W47:W48"/>
    <mergeCell ref="AB47:AB48"/>
    <mergeCell ref="A49:A50"/>
    <mergeCell ref="O49:O50"/>
    <mergeCell ref="P49:P50"/>
    <mergeCell ref="Q49:Q50"/>
    <mergeCell ref="R49:R50"/>
    <mergeCell ref="A47:A48"/>
    <mergeCell ref="O47:O48"/>
    <mergeCell ref="P47:P48"/>
    <mergeCell ref="Q47:Q48"/>
    <mergeCell ref="R47:R48"/>
    <mergeCell ref="S47:S48"/>
    <mergeCell ref="S45:S46"/>
    <mergeCell ref="T45:T46"/>
    <mergeCell ref="U45:U46"/>
    <mergeCell ref="V45:V46"/>
    <mergeCell ref="W45:W46"/>
    <mergeCell ref="AB45:AB46"/>
    <mergeCell ref="T43:T44"/>
    <mergeCell ref="U43:U44"/>
    <mergeCell ref="V43:V44"/>
    <mergeCell ref="W43:W44"/>
    <mergeCell ref="AB43:AB44"/>
    <mergeCell ref="A45:A46"/>
    <mergeCell ref="O45:O46"/>
    <mergeCell ref="P45:P46"/>
    <mergeCell ref="Q45:Q46"/>
    <mergeCell ref="R45:R46"/>
    <mergeCell ref="A43:A44"/>
    <mergeCell ref="O43:O44"/>
    <mergeCell ref="P43:P44"/>
    <mergeCell ref="Q43:Q44"/>
    <mergeCell ref="R43:R44"/>
    <mergeCell ref="S43:S44"/>
    <mergeCell ref="U324:U326"/>
    <mergeCell ref="V324:V326"/>
    <mergeCell ref="W324:W326"/>
    <mergeCell ref="AB324:AB326"/>
    <mergeCell ref="T232:T234"/>
    <mergeCell ref="U232:U234"/>
    <mergeCell ref="V232:V234"/>
    <mergeCell ref="Y321:Y323"/>
    <mergeCell ref="S232:S234"/>
    <mergeCell ref="A324:A326"/>
    <mergeCell ref="O324:O326"/>
    <mergeCell ref="P324:P326"/>
    <mergeCell ref="Q324:Q326"/>
    <mergeCell ref="R324:R326"/>
    <mergeCell ref="T324:T326"/>
    <mergeCell ref="S324:S326"/>
    <mergeCell ref="AB232:AB234"/>
    <mergeCell ref="AB75:AB76"/>
    <mergeCell ref="A232:A234"/>
    <mergeCell ref="O232:O234"/>
    <mergeCell ref="P232:P234"/>
    <mergeCell ref="Q232:Q234"/>
    <mergeCell ref="R232:R234"/>
    <mergeCell ref="A75:A76"/>
    <mergeCell ref="O75:O76"/>
    <mergeCell ref="P75:P76"/>
    <mergeCell ref="AB229:AB231"/>
    <mergeCell ref="T73:T74"/>
    <mergeCell ref="U73:U74"/>
    <mergeCell ref="V73:V74"/>
    <mergeCell ref="W73:W74"/>
    <mergeCell ref="AB73:AB74"/>
    <mergeCell ref="T229:T231"/>
    <mergeCell ref="U229:U231"/>
    <mergeCell ref="V229:V231"/>
    <mergeCell ref="AB83:AB84"/>
    <mergeCell ref="S214:S216"/>
    <mergeCell ref="T190:T192"/>
    <mergeCell ref="U190:U192"/>
    <mergeCell ref="S81:S82"/>
    <mergeCell ref="V208:V210"/>
    <mergeCell ref="V199:V201"/>
    <mergeCell ref="V178:V180"/>
    <mergeCell ref="U175:U177"/>
    <mergeCell ref="T81:T82"/>
    <mergeCell ref="U81:U82"/>
    <mergeCell ref="W229:W231"/>
    <mergeCell ref="S229:S231"/>
    <mergeCell ref="S205:S207"/>
    <mergeCell ref="U214:U216"/>
    <mergeCell ref="V214:V216"/>
    <mergeCell ref="A214:A216"/>
    <mergeCell ref="O214:O216"/>
    <mergeCell ref="P214:P216"/>
    <mergeCell ref="Q214:Q216"/>
    <mergeCell ref="W214:W216"/>
    <mergeCell ref="O229:O231"/>
    <mergeCell ref="P229:P231"/>
    <mergeCell ref="Q229:Q231"/>
    <mergeCell ref="R229:R231"/>
    <mergeCell ref="T214:T216"/>
    <mergeCell ref="S71:S72"/>
    <mergeCell ref="S73:S74"/>
    <mergeCell ref="R75:R76"/>
    <mergeCell ref="S187:S189"/>
    <mergeCell ref="P205:P207"/>
    <mergeCell ref="A73:A74"/>
    <mergeCell ref="O73:O74"/>
    <mergeCell ref="P73:P74"/>
    <mergeCell ref="Q73:Q74"/>
    <mergeCell ref="R73:R74"/>
    <mergeCell ref="S211:S213"/>
    <mergeCell ref="Q75:Q76"/>
    <mergeCell ref="A83:A84"/>
    <mergeCell ref="O83:O84"/>
    <mergeCell ref="P83:P84"/>
    <mergeCell ref="R71:R72"/>
    <mergeCell ref="T205:T207"/>
    <mergeCell ref="T127:T128"/>
    <mergeCell ref="U127:U128"/>
    <mergeCell ref="V127:V128"/>
    <mergeCell ref="AB214:AB216"/>
    <mergeCell ref="T211:T213"/>
    <mergeCell ref="U211:U213"/>
    <mergeCell ref="W211:W213"/>
    <mergeCell ref="V211:V213"/>
    <mergeCell ref="A211:A213"/>
    <mergeCell ref="O211:O213"/>
    <mergeCell ref="P211:P213"/>
    <mergeCell ref="Q211:Q213"/>
    <mergeCell ref="R211:R213"/>
    <mergeCell ref="AB211:AB213"/>
    <mergeCell ref="AB208:AB210"/>
    <mergeCell ref="A69:A70"/>
    <mergeCell ref="S69:S70"/>
    <mergeCell ref="V69:V70"/>
    <mergeCell ref="AB205:AB207"/>
    <mergeCell ref="W69:W70"/>
    <mergeCell ref="AB69:AB70"/>
    <mergeCell ref="A71:A72"/>
    <mergeCell ref="O71:O72"/>
    <mergeCell ref="P71:P72"/>
    <mergeCell ref="A208:A210"/>
    <mergeCell ref="O208:O210"/>
    <mergeCell ref="P208:P210"/>
    <mergeCell ref="Q208:Q210"/>
    <mergeCell ref="R208:R210"/>
    <mergeCell ref="S208:S210"/>
    <mergeCell ref="AB65:AB66"/>
    <mergeCell ref="A67:A68"/>
    <mergeCell ref="O67:O68"/>
    <mergeCell ref="P67:P68"/>
    <mergeCell ref="Q67:Q68"/>
    <mergeCell ref="R67:R68"/>
    <mergeCell ref="S67:S68"/>
    <mergeCell ref="AB67:AB68"/>
    <mergeCell ref="A65:A66"/>
    <mergeCell ref="O65:O66"/>
    <mergeCell ref="P65:P66"/>
    <mergeCell ref="Q65:Q66"/>
    <mergeCell ref="R65:R66"/>
    <mergeCell ref="O69:O70"/>
    <mergeCell ref="P69:P70"/>
    <mergeCell ref="Q69:Q70"/>
    <mergeCell ref="R69:R70"/>
    <mergeCell ref="U65:U66"/>
    <mergeCell ref="V65:V66"/>
    <mergeCell ref="U67:U68"/>
    <mergeCell ref="V67:V68"/>
    <mergeCell ref="T67:T68"/>
    <mergeCell ref="W67:W68"/>
    <mergeCell ref="W65:W66"/>
    <mergeCell ref="AA318:AA320"/>
    <mergeCell ref="AB318:AB320"/>
    <mergeCell ref="Y318:Y320"/>
    <mergeCell ref="U321:U323"/>
    <mergeCell ref="V321:V323"/>
    <mergeCell ref="W321:W323"/>
    <mergeCell ref="X321:X323"/>
    <mergeCell ref="AA321:AA323"/>
    <mergeCell ref="AB321:AB323"/>
    <mergeCell ref="Z321:Z323"/>
    <mergeCell ref="A321:A323"/>
    <mergeCell ref="O321:O323"/>
    <mergeCell ref="P321:P323"/>
    <mergeCell ref="Q321:Q323"/>
    <mergeCell ref="R321:R323"/>
    <mergeCell ref="Z318:Z320"/>
    <mergeCell ref="S321:S323"/>
    <mergeCell ref="T321:T323"/>
    <mergeCell ref="X318:X320"/>
    <mergeCell ref="A318:A320"/>
    <mergeCell ref="AB61:AB62"/>
    <mergeCell ref="A63:A64"/>
    <mergeCell ref="O63:O64"/>
    <mergeCell ref="P63:P64"/>
    <mergeCell ref="Q63:Q64"/>
    <mergeCell ref="R63:R64"/>
    <mergeCell ref="S63:S64"/>
    <mergeCell ref="AB63:AB64"/>
    <mergeCell ref="T63:T64"/>
    <mergeCell ref="U63:U64"/>
    <mergeCell ref="W199:W201"/>
    <mergeCell ref="A61:A62"/>
    <mergeCell ref="O61:O62"/>
    <mergeCell ref="P61:P62"/>
    <mergeCell ref="Q61:Q62"/>
    <mergeCell ref="R61:R62"/>
    <mergeCell ref="V190:V192"/>
    <mergeCell ref="W63:W64"/>
    <mergeCell ref="W196:W198"/>
    <mergeCell ref="W190:W192"/>
    <mergeCell ref="W205:W207"/>
    <mergeCell ref="T61:T62"/>
    <mergeCell ref="T318:T320"/>
    <mergeCell ref="U318:U320"/>
    <mergeCell ref="V318:V320"/>
    <mergeCell ref="W318:W320"/>
    <mergeCell ref="U61:U62"/>
    <mergeCell ref="V61:V62"/>
    <mergeCell ref="T199:T201"/>
    <mergeCell ref="U199:U201"/>
    <mergeCell ref="O318:O320"/>
    <mergeCell ref="P318:P320"/>
    <mergeCell ref="Q318:Q320"/>
    <mergeCell ref="R318:R320"/>
    <mergeCell ref="S318:S320"/>
    <mergeCell ref="AB59:AB60"/>
    <mergeCell ref="T202:T204"/>
    <mergeCell ref="AB202:AB204"/>
    <mergeCell ref="S61:S62"/>
    <mergeCell ref="AB199:AB201"/>
    <mergeCell ref="A202:A204"/>
    <mergeCell ref="O202:O204"/>
    <mergeCell ref="P202:P204"/>
    <mergeCell ref="Q202:Q204"/>
    <mergeCell ref="R202:R204"/>
    <mergeCell ref="S202:S204"/>
    <mergeCell ref="AB57:AB58"/>
    <mergeCell ref="A59:A60"/>
    <mergeCell ref="O59:O60"/>
    <mergeCell ref="P59:P60"/>
    <mergeCell ref="Q59:Q60"/>
    <mergeCell ref="R59:R60"/>
    <mergeCell ref="S59:S60"/>
    <mergeCell ref="T59:T60"/>
    <mergeCell ref="U59:U60"/>
    <mergeCell ref="V59:V60"/>
    <mergeCell ref="A57:A58"/>
    <mergeCell ref="O57:O58"/>
    <mergeCell ref="P57:P58"/>
    <mergeCell ref="Q57:Q58"/>
    <mergeCell ref="R57:R58"/>
    <mergeCell ref="A199:A201"/>
    <mergeCell ref="O199:O201"/>
    <mergeCell ref="P199:P201"/>
    <mergeCell ref="Q199:Q201"/>
    <mergeCell ref="R193:R195"/>
    <mergeCell ref="AB55:AB56"/>
    <mergeCell ref="W184:W186"/>
    <mergeCell ref="AB184:AB186"/>
    <mergeCell ref="T187:T189"/>
    <mergeCell ref="U187:U189"/>
    <mergeCell ref="R199:R201"/>
    <mergeCell ref="S199:S201"/>
    <mergeCell ref="S196:S198"/>
    <mergeCell ref="T196:T198"/>
    <mergeCell ref="U196:U198"/>
    <mergeCell ref="A55:A56"/>
    <mergeCell ref="O55:O56"/>
    <mergeCell ref="P55:P56"/>
    <mergeCell ref="Q55:Q56"/>
    <mergeCell ref="R55:R56"/>
    <mergeCell ref="AB196:AB198"/>
    <mergeCell ref="T55:T56"/>
    <mergeCell ref="U55:U56"/>
    <mergeCell ref="V55:V56"/>
    <mergeCell ref="W55:W56"/>
    <mergeCell ref="Y315:Y317"/>
    <mergeCell ref="Z315:Z317"/>
    <mergeCell ref="AA315:AA317"/>
    <mergeCell ref="AB315:AB317"/>
    <mergeCell ref="A196:A198"/>
    <mergeCell ref="O196:O198"/>
    <mergeCell ref="P196:P198"/>
    <mergeCell ref="Q196:Q198"/>
    <mergeCell ref="R196:R198"/>
    <mergeCell ref="V196:V198"/>
    <mergeCell ref="T315:T317"/>
    <mergeCell ref="U315:U317"/>
    <mergeCell ref="V315:V317"/>
    <mergeCell ref="W315:W317"/>
    <mergeCell ref="X315:X317"/>
    <mergeCell ref="S55:S56"/>
    <mergeCell ref="S57:S58"/>
    <mergeCell ref="T57:T58"/>
    <mergeCell ref="U57:U58"/>
    <mergeCell ref="V57:V58"/>
    <mergeCell ref="A315:A317"/>
    <mergeCell ref="O315:O317"/>
    <mergeCell ref="P315:P317"/>
    <mergeCell ref="Q315:Q317"/>
    <mergeCell ref="R315:R317"/>
    <mergeCell ref="S315:S317"/>
    <mergeCell ref="AB190:AB192"/>
    <mergeCell ref="T51:T52"/>
    <mergeCell ref="U51:U52"/>
    <mergeCell ref="V51:V52"/>
    <mergeCell ref="W51:W52"/>
    <mergeCell ref="AB51:AB52"/>
    <mergeCell ref="V187:V189"/>
    <mergeCell ref="W187:W189"/>
    <mergeCell ref="AB187:AB189"/>
    <mergeCell ref="U178:U180"/>
    <mergeCell ref="A190:A192"/>
    <mergeCell ref="O190:O192"/>
    <mergeCell ref="P190:P192"/>
    <mergeCell ref="Q190:Q192"/>
    <mergeCell ref="R190:R192"/>
    <mergeCell ref="S190:S192"/>
    <mergeCell ref="A184:A186"/>
    <mergeCell ref="A187:A189"/>
    <mergeCell ref="O187:O189"/>
    <mergeCell ref="P187:P189"/>
    <mergeCell ref="Q187:Q189"/>
    <mergeCell ref="R187:R189"/>
    <mergeCell ref="O184:O186"/>
    <mergeCell ref="P184:P186"/>
    <mergeCell ref="W178:W180"/>
    <mergeCell ref="Q184:Q186"/>
    <mergeCell ref="R184:R186"/>
    <mergeCell ref="S184:S186"/>
    <mergeCell ref="T184:T186"/>
    <mergeCell ref="U184:U186"/>
    <mergeCell ref="V184:V186"/>
    <mergeCell ref="T181:T183"/>
    <mergeCell ref="U181:U183"/>
    <mergeCell ref="Q281:Q282"/>
    <mergeCell ref="R281:R282"/>
    <mergeCell ref="A303:A305"/>
    <mergeCell ref="O303:O305"/>
    <mergeCell ref="W71:W72"/>
    <mergeCell ref="AB71:AB72"/>
    <mergeCell ref="A175:A177"/>
    <mergeCell ref="O175:O177"/>
    <mergeCell ref="P175:P177"/>
    <mergeCell ref="Q175:Q177"/>
    <mergeCell ref="W271:W272"/>
    <mergeCell ref="W273:W274"/>
    <mergeCell ref="W275:W276"/>
    <mergeCell ref="W277:W278"/>
    <mergeCell ref="W279:W280"/>
    <mergeCell ref="W281:W282"/>
    <mergeCell ref="AB279:AB280"/>
    <mergeCell ref="AB281:AB282"/>
    <mergeCell ref="W257:W258"/>
    <mergeCell ref="W259:W260"/>
    <mergeCell ref="W261:W262"/>
    <mergeCell ref="W263:W264"/>
    <mergeCell ref="W265:W266"/>
    <mergeCell ref="W267:W268"/>
    <mergeCell ref="W269:W270"/>
    <mergeCell ref="AB267:AB268"/>
    <mergeCell ref="AB269:AB270"/>
    <mergeCell ref="AB271:AB272"/>
    <mergeCell ref="AB273:AB274"/>
    <mergeCell ref="AB275:AB276"/>
    <mergeCell ref="AB277:AB278"/>
    <mergeCell ref="AB257:AB258"/>
    <mergeCell ref="AB259:AB260"/>
    <mergeCell ref="AB261:AB262"/>
    <mergeCell ref="AB263:AB264"/>
    <mergeCell ref="AB265:AB266"/>
    <mergeCell ref="S281:S282"/>
    <mergeCell ref="T281:T282"/>
    <mergeCell ref="U281:U282"/>
    <mergeCell ref="V281:V282"/>
    <mergeCell ref="Q279:Q280"/>
    <mergeCell ref="R279:R280"/>
    <mergeCell ref="S279:S280"/>
    <mergeCell ref="T279:T280"/>
    <mergeCell ref="U279:U280"/>
    <mergeCell ref="V279:V280"/>
    <mergeCell ref="Q277:Q278"/>
    <mergeCell ref="R277:R278"/>
    <mergeCell ref="S277:S278"/>
    <mergeCell ref="T277:T278"/>
    <mergeCell ref="U277:U278"/>
    <mergeCell ref="V277:V278"/>
    <mergeCell ref="Q275:Q276"/>
    <mergeCell ref="R275:R276"/>
    <mergeCell ref="S275:S276"/>
    <mergeCell ref="T275:T276"/>
    <mergeCell ref="U275:U276"/>
    <mergeCell ref="V275:V276"/>
    <mergeCell ref="Q273:Q274"/>
    <mergeCell ref="R273:R274"/>
    <mergeCell ref="S273:S274"/>
    <mergeCell ref="T273:T274"/>
    <mergeCell ref="U273:U274"/>
    <mergeCell ref="V273:V274"/>
    <mergeCell ref="Q271:Q272"/>
    <mergeCell ref="R271:R272"/>
    <mergeCell ref="S271:S272"/>
    <mergeCell ref="T271:T272"/>
    <mergeCell ref="U271:U272"/>
    <mergeCell ref="V271:V272"/>
    <mergeCell ref="Q269:Q270"/>
    <mergeCell ref="R269:R270"/>
    <mergeCell ref="S269:S270"/>
    <mergeCell ref="T269:T270"/>
    <mergeCell ref="U269:U270"/>
    <mergeCell ref="V269:V270"/>
    <mergeCell ref="Q267:Q268"/>
    <mergeCell ref="R267:R268"/>
    <mergeCell ref="S267:S268"/>
    <mergeCell ref="T267:T268"/>
    <mergeCell ref="U267:U268"/>
    <mergeCell ref="V267:V268"/>
    <mergeCell ref="U263:U264"/>
    <mergeCell ref="V263:V264"/>
    <mergeCell ref="Q265:Q266"/>
    <mergeCell ref="R265:R266"/>
    <mergeCell ref="S265:S266"/>
    <mergeCell ref="T265:T266"/>
    <mergeCell ref="U265:U266"/>
    <mergeCell ref="V265:V266"/>
    <mergeCell ref="U259:U260"/>
    <mergeCell ref="V259:V260"/>
    <mergeCell ref="Q261:Q262"/>
    <mergeCell ref="R261:R262"/>
    <mergeCell ref="S261:S262"/>
    <mergeCell ref="T261:T262"/>
    <mergeCell ref="U261:U262"/>
    <mergeCell ref="V261:V262"/>
    <mergeCell ref="O273:O274"/>
    <mergeCell ref="P273:P274"/>
    <mergeCell ref="U257:U258"/>
    <mergeCell ref="V257:V258"/>
    <mergeCell ref="O279:O280"/>
    <mergeCell ref="P279:P280"/>
    <mergeCell ref="O275:O276"/>
    <mergeCell ref="P275:P276"/>
    <mergeCell ref="O277:O278"/>
    <mergeCell ref="P277:P278"/>
    <mergeCell ref="O271:O272"/>
    <mergeCell ref="P271:P272"/>
    <mergeCell ref="O281:O282"/>
    <mergeCell ref="P281:P282"/>
    <mergeCell ref="Q257:Q258"/>
    <mergeCell ref="R257:R258"/>
    <mergeCell ref="Q259:Q260"/>
    <mergeCell ref="R259:R260"/>
    <mergeCell ref="Q263:Q264"/>
    <mergeCell ref="R263:R264"/>
    <mergeCell ref="S257:S258"/>
    <mergeCell ref="T257:T258"/>
    <mergeCell ref="S263:S264"/>
    <mergeCell ref="O267:O268"/>
    <mergeCell ref="P267:P268"/>
    <mergeCell ref="O269:O270"/>
    <mergeCell ref="P269:P270"/>
    <mergeCell ref="S259:S260"/>
    <mergeCell ref="T259:T260"/>
    <mergeCell ref="T263:T264"/>
    <mergeCell ref="O261:O262"/>
    <mergeCell ref="P261:P262"/>
    <mergeCell ref="O263:O264"/>
    <mergeCell ref="P263:P264"/>
    <mergeCell ref="O265:O266"/>
    <mergeCell ref="P265:P266"/>
    <mergeCell ref="O257:O258"/>
    <mergeCell ref="P257:P258"/>
    <mergeCell ref="O259:O260"/>
    <mergeCell ref="P259:P260"/>
    <mergeCell ref="Q255:Q256"/>
    <mergeCell ref="R255:R256"/>
    <mergeCell ref="Y253:Y254"/>
    <mergeCell ref="Z253:Z254"/>
    <mergeCell ref="AA253:AA254"/>
    <mergeCell ref="AB253:AB254"/>
    <mergeCell ref="AA255:AA256"/>
    <mergeCell ref="AB255:AB256"/>
    <mergeCell ref="Y255:Y256"/>
    <mergeCell ref="Z255:Z256"/>
    <mergeCell ref="X255:X256"/>
    <mergeCell ref="O253:O254"/>
    <mergeCell ref="P253:P254"/>
    <mergeCell ref="O255:O256"/>
    <mergeCell ref="P255:P256"/>
    <mergeCell ref="W253:W254"/>
    <mergeCell ref="X253:X254"/>
    <mergeCell ref="U253:U254"/>
    <mergeCell ref="U255:U256"/>
    <mergeCell ref="V253:V254"/>
    <mergeCell ref="T253:T254"/>
    <mergeCell ref="T241:T242"/>
    <mergeCell ref="S247:S248"/>
    <mergeCell ref="T247:T248"/>
    <mergeCell ref="T251:T252"/>
    <mergeCell ref="W255:W256"/>
    <mergeCell ref="V255:V256"/>
    <mergeCell ref="S255:S256"/>
    <mergeCell ref="T255:T256"/>
    <mergeCell ref="V241:V242"/>
    <mergeCell ref="W239:W240"/>
    <mergeCell ref="U208:U210"/>
    <mergeCell ref="W208:W210"/>
    <mergeCell ref="U205:U207"/>
    <mergeCell ref="V205:V207"/>
    <mergeCell ref="Q253:Q254"/>
    <mergeCell ref="R253:R254"/>
    <mergeCell ref="S253:S254"/>
    <mergeCell ref="S241:S242"/>
    <mergeCell ref="S243:S244"/>
    <mergeCell ref="AB175:AB177"/>
    <mergeCell ref="T178:T180"/>
    <mergeCell ref="T239:T240"/>
    <mergeCell ref="Q239:Q240"/>
    <mergeCell ref="R239:R240"/>
    <mergeCell ref="S239:S240"/>
    <mergeCell ref="X239:X240"/>
    <mergeCell ref="T193:T195"/>
    <mergeCell ref="U202:U204"/>
    <mergeCell ref="V202:V204"/>
    <mergeCell ref="U69:U70"/>
    <mergeCell ref="T71:T72"/>
    <mergeCell ref="U71:U72"/>
    <mergeCell ref="V71:V72"/>
    <mergeCell ref="V175:V177"/>
    <mergeCell ref="A139:W139"/>
    <mergeCell ref="A140:A141"/>
    <mergeCell ref="O140:O141"/>
    <mergeCell ref="P140:P141"/>
    <mergeCell ref="W133:W134"/>
    <mergeCell ref="AA239:AA240"/>
    <mergeCell ref="AB178:AB180"/>
    <mergeCell ref="V181:V183"/>
    <mergeCell ref="W181:W183"/>
    <mergeCell ref="AB181:AB183"/>
    <mergeCell ref="AB239:AB240"/>
    <mergeCell ref="V193:V195"/>
    <mergeCell ref="W193:W195"/>
    <mergeCell ref="AB193:AB195"/>
    <mergeCell ref="W202:W204"/>
    <mergeCell ref="A160:A162"/>
    <mergeCell ref="Y239:Y240"/>
    <mergeCell ref="Z239:Z240"/>
    <mergeCell ref="W175:W177"/>
    <mergeCell ref="A229:A231"/>
    <mergeCell ref="A205:A207"/>
    <mergeCell ref="O205:O207"/>
    <mergeCell ref="S175:S177"/>
    <mergeCell ref="Q205:Q207"/>
    <mergeCell ref="R205:R207"/>
    <mergeCell ref="A154:A156"/>
    <mergeCell ref="O154:O156"/>
    <mergeCell ref="P154:P156"/>
    <mergeCell ref="Q154:Q156"/>
    <mergeCell ref="U157:U159"/>
    <mergeCell ref="V157:V159"/>
    <mergeCell ref="AB127:AB128"/>
    <mergeCell ref="AB172:AB174"/>
    <mergeCell ref="AB157:AB159"/>
    <mergeCell ref="W154:W156"/>
    <mergeCell ref="V125:V126"/>
    <mergeCell ref="V151:V153"/>
    <mergeCell ref="AB151:AB153"/>
    <mergeCell ref="AB133:AB134"/>
    <mergeCell ref="AB131:AB132"/>
    <mergeCell ref="W135:W136"/>
    <mergeCell ref="AB121:AB122"/>
    <mergeCell ref="A145:A147"/>
    <mergeCell ref="O145:O147"/>
    <mergeCell ref="A144:W144"/>
    <mergeCell ref="W123:W124"/>
    <mergeCell ref="A125:A126"/>
    <mergeCell ref="AB123:AB124"/>
    <mergeCell ref="S127:S128"/>
    <mergeCell ref="AB129:AB130"/>
    <mergeCell ref="W127:W128"/>
    <mergeCell ref="AB119:AB120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AB117:AB118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W113:W114"/>
    <mergeCell ref="AB113:AB114"/>
    <mergeCell ref="O115:O116"/>
    <mergeCell ref="P115:P116"/>
    <mergeCell ref="Q115:Q116"/>
    <mergeCell ref="R115:R116"/>
    <mergeCell ref="S115:S116"/>
    <mergeCell ref="T115:T116"/>
    <mergeCell ref="AB115:AB116"/>
    <mergeCell ref="U111:U112"/>
    <mergeCell ref="V111:V112"/>
    <mergeCell ref="W111:W112"/>
    <mergeCell ref="AB111:AB112"/>
    <mergeCell ref="O113:O114"/>
    <mergeCell ref="P113:P114"/>
    <mergeCell ref="Q113:Q114"/>
    <mergeCell ref="R113:R114"/>
    <mergeCell ref="S113:S114"/>
    <mergeCell ref="T113:T114"/>
    <mergeCell ref="U109:U110"/>
    <mergeCell ref="V109:V110"/>
    <mergeCell ref="W109:W110"/>
    <mergeCell ref="AB109:AB110"/>
    <mergeCell ref="O111:O112"/>
    <mergeCell ref="P111:P112"/>
    <mergeCell ref="Q111:Q112"/>
    <mergeCell ref="R111:R112"/>
    <mergeCell ref="S111:S112"/>
    <mergeCell ref="T111:T112"/>
    <mergeCell ref="U107:U108"/>
    <mergeCell ref="V107:V108"/>
    <mergeCell ref="W107:W108"/>
    <mergeCell ref="AB107:AB108"/>
    <mergeCell ref="O109:O110"/>
    <mergeCell ref="P109:P110"/>
    <mergeCell ref="Q109:Q110"/>
    <mergeCell ref="R109:R110"/>
    <mergeCell ref="S109:S110"/>
    <mergeCell ref="T109:T110"/>
    <mergeCell ref="U105:U106"/>
    <mergeCell ref="V105:V106"/>
    <mergeCell ref="W105:W106"/>
    <mergeCell ref="AB105:AB106"/>
    <mergeCell ref="O107:O108"/>
    <mergeCell ref="P107:P108"/>
    <mergeCell ref="Q107:Q108"/>
    <mergeCell ref="R107:R108"/>
    <mergeCell ref="S107:S108"/>
    <mergeCell ref="T107:T108"/>
    <mergeCell ref="U103:U104"/>
    <mergeCell ref="V103:V104"/>
    <mergeCell ref="W103:W104"/>
    <mergeCell ref="AB103:AB104"/>
    <mergeCell ref="O105:O106"/>
    <mergeCell ref="P105:P106"/>
    <mergeCell ref="Q105:Q106"/>
    <mergeCell ref="R105:R106"/>
    <mergeCell ref="S105:S106"/>
    <mergeCell ref="T105:T106"/>
    <mergeCell ref="U101:U102"/>
    <mergeCell ref="V101:V102"/>
    <mergeCell ref="W101:W102"/>
    <mergeCell ref="AB101:AB102"/>
    <mergeCell ref="O103:O104"/>
    <mergeCell ref="P103:P104"/>
    <mergeCell ref="Q103:Q104"/>
    <mergeCell ref="R103:R104"/>
    <mergeCell ref="S103:S104"/>
    <mergeCell ref="T103:T104"/>
    <mergeCell ref="U99:U100"/>
    <mergeCell ref="V99:V100"/>
    <mergeCell ref="W99:W100"/>
    <mergeCell ref="AB99:AB100"/>
    <mergeCell ref="O101:O102"/>
    <mergeCell ref="P101:P102"/>
    <mergeCell ref="Q101:Q102"/>
    <mergeCell ref="R101:R102"/>
    <mergeCell ref="S101:S102"/>
    <mergeCell ref="T101:T102"/>
    <mergeCell ref="O99:O100"/>
    <mergeCell ref="P99:P100"/>
    <mergeCell ref="Q99:Q100"/>
    <mergeCell ref="R99:R100"/>
    <mergeCell ref="S99:S100"/>
    <mergeCell ref="T99:T100"/>
    <mergeCell ref="U97:U98"/>
    <mergeCell ref="V97:V98"/>
    <mergeCell ref="W97:W98"/>
    <mergeCell ref="AB97:AB98"/>
    <mergeCell ref="U95:U96"/>
    <mergeCell ref="V95:V96"/>
    <mergeCell ref="W95:W96"/>
    <mergeCell ref="AB95:AB96"/>
    <mergeCell ref="O97:O98"/>
    <mergeCell ref="P97:P98"/>
    <mergeCell ref="Q97:Q98"/>
    <mergeCell ref="R97:R98"/>
    <mergeCell ref="S97:S98"/>
    <mergeCell ref="T97:T98"/>
    <mergeCell ref="AB93:AB94"/>
    <mergeCell ref="O95:O96"/>
    <mergeCell ref="P95:P96"/>
    <mergeCell ref="Q95:Q96"/>
    <mergeCell ref="R95:R96"/>
    <mergeCell ref="S95:S96"/>
    <mergeCell ref="T95:T96"/>
    <mergeCell ref="Q93:Q94"/>
    <mergeCell ref="R93:R94"/>
    <mergeCell ref="T93:T94"/>
    <mergeCell ref="U93:U94"/>
    <mergeCell ref="V93:V94"/>
    <mergeCell ref="A53:A54"/>
    <mergeCell ref="AB31:AB32"/>
    <mergeCell ref="A79:A80"/>
    <mergeCell ref="O79:O80"/>
    <mergeCell ref="P79:P80"/>
    <mergeCell ref="Q79:Q80"/>
    <mergeCell ref="W93:W94"/>
    <mergeCell ref="A51:A52"/>
    <mergeCell ref="O51:O52"/>
    <mergeCell ref="P51:P52"/>
    <mergeCell ref="Q51:Q52"/>
    <mergeCell ref="R51:R52"/>
    <mergeCell ref="S51:S52"/>
    <mergeCell ref="O31:O32"/>
    <mergeCell ref="R79:R80"/>
    <mergeCell ref="S79:S80"/>
    <mergeCell ref="T79:T80"/>
    <mergeCell ref="U79:U80"/>
    <mergeCell ref="W57:W58"/>
    <mergeCell ref="W59:W60"/>
    <mergeCell ref="W61:W62"/>
    <mergeCell ref="V63:V64"/>
    <mergeCell ref="T69:T70"/>
    <mergeCell ref="Q1:W1"/>
    <mergeCell ref="Q3:S3"/>
    <mergeCell ref="A4:W4"/>
    <mergeCell ref="A5:A7"/>
    <mergeCell ref="B5:B7"/>
    <mergeCell ref="C5:C7"/>
    <mergeCell ref="U2:AB2"/>
    <mergeCell ref="U3:AB3"/>
    <mergeCell ref="W79:W80"/>
    <mergeCell ref="D5:N6"/>
    <mergeCell ref="O5:O7"/>
    <mergeCell ref="P5:P7"/>
    <mergeCell ref="Q5:AA6"/>
    <mergeCell ref="A24:W24"/>
    <mergeCell ref="R53:R54"/>
    <mergeCell ref="S53:S54"/>
    <mergeCell ref="A25:W25"/>
    <mergeCell ref="U31:U32"/>
    <mergeCell ref="A107:A108"/>
    <mergeCell ref="A97:A98"/>
    <mergeCell ref="A103:A104"/>
    <mergeCell ref="A99:A100"/>
    <mergeCell ref="A95:A96"/>
    <mergeCell ref="A30:W30"/>
    <mergeCell ref="A31:A32"/>
    <mergeCell ref="R31:R32"/>
    <mergeCell ref="S31:S32"/>
    <mergeCell ref="T31:T32"/>
    <mergeCell ref="AA303:AA305"/>
    <mergeCell ref="AB303:AB305"/>
    <mergeCell ref="O53:O54"/>
    <mergeCell ref="AB79:AB80"/>
    <mergeCell ref="V79:V80"/>
    <mergeCell ref="O93:O94"/>
    <mergeCell ref="P93:P94"/>
    <mergeCell ref="V303:V305"/>
    <mergeCell ref="W303:W305"/>
    <mergeCell ref="P303:P305"/>
    <mergeCell ref="A111:A112"/>
    <mergeCell ref="A105:A106"/>
    <mergeCell ref="A109:A110"/>
    <mergeCell ref="W77:W78"/>
    <mergeCell ref="A121:A122"/>
    <mergeCell ref="A115:A116"/>
    <mergeCell ref="A101:A102"/>
    <mergeCell ref="A93:A94"/>
    <mergeCell ref="A113:A114"/>
    <mergeCell ref="A77:A78"/>
    <mergeCell ref="Q303:Q305"/>
    <mergeCell ref="R303:R305"/>
    <mergeCell ref="S303:S305"/>
    <mergeCell ref="T303:T305"/>
    <mergeCell ref="U303:U305"/>
    <mergeCell ref="A117:A118"/>
    <mergeCell ref="U172:U174"/>
    <mergeCell ref="A238:W238"/>
    <mergeCell ref="A239:A240"/>
    <mergeCell ref="O239:O240"/>
    <mergeCell ref="V117:V118"/>
    <mergeCell ref="W117:W118"/>
    <mergeCell ref="A119:A120"/>
    <mergeCell ref="O178:O180"/>
    <mergeCell ref="O117:O118"/>
    <mergeCell ref="P117:P118"/>
    <mergeCell ref="U160:U162"/>
    <mergeCell ref="V160:V162"/>
    <mergeCell ref="V154:V156"/>
    <mergeCell ref="Q117:Q118"/>
    <mergeCell ref="A257:A258"/>
    <mergeCell ref="P181:P183"/>
    <mergeCell ref="Q181:Q183"/>
    <mergeCell ref="R181:R183"/>
    <mergeCell ref="A178:A180"/>
    <mergeCell ref="U117:U118"/>
    <mergeCell ref="R117:R118"/>
    <mergeCell ref="S117:S118"/>
    <mergeCell ref="T117:T118"/>
    <mergeCell ref="T175:T177"/>
    <mergeCell ref="V172:V174"/>
    <mergeCell ref="P239:P240"/>
    <mergeCell ref="U123:U124"/>
    <mergeCell ref="V123:V124"/>
    <mergeCell ref="S172:S174"/>
    <mergeCell ref="T172:T174"/>
    <mergeCell ref="U239:U240"/>
    <mergeCell ref="V239:V240"/>
    <mergeCell ref="T208:T210"/>
    <mergeCell ref="R214:R216"/>
    <mergeCell ref="P178:P180"/>
    <mergeCell ref="A181:A183"/>
    <mergeCell ref="O181:O183"/>
    <mergeCell ref="A193:A195"/>
    <mergeCell ref="AB154:AB156"/>
    <mergeCell ref="V169:V171"/>
    <mergeCell ref="W169:W171"/>
    <mergeCell ref="AB169:AB171"/>
    <mergeCell ref="Q172:Q174"/>
    <mergeCell ref="R172:R174"/>
    <mergeCell ref="U154:U156"/>
    <mergeCell ref="W157:W159"/>
    <mergeCell ref="W172:W174"/>
    <mergeCell ref="S178:S180"/>
    <mergeCell ref="A255:A256"/>
    <mergeCell ref="A172:A174"/>
    <mergeCell ref="O172:O174"/>
    <mergeCell ref="S181:S183"/>
    <mergeCell ref="A253:A254"/>
    <mergeCell ref="P172:P174"/>
    <mergeCell ref="T169:T171"/>
    <mergeCell ref="U169:U171"/>
    <mergeCell ref="O193:O195"/>
    <mergeCell ref="P193:P195"/>
    <mergeCell ref="Q193:Q195"/>
    <mergeCell ref="Q178:Q180"/>
    <mergeCell ref="R178:R180"/>
    <mergeCell ref="R175:R177"/>
    <mergeCell ref="U193:U195"/>
    <mergeCell ref="S193:S195"/>
    <mergeCell ref="A271:A272"/>
    <mergeCell ref="A273:A274"/>
    <mergeCell ref="A267:A268"/>
    <mergeCell ref="A259:A260"/>
    <mergeCell ref="A261:A262"/>
    <mergeCell ref="A263:A264"/>
    <mergeCell ref="A281:A282"/>
    <mergeCell ref="A287:A288"/>
    <mergeCell ref="A265:A266"/>
    <mergeCell ref="T154:T156"/>
    <mergeCell ref="A169:A171"/>
    <mergeCell ref="O169:O171"/>
    <mergeCell ref="P169:P171"/>
    <mergeCell ref="Q169:Q171"/>
    <mergeCell ref="A279:A280"/>
    <mergeCell ref="A269:A270"/>
    <mergeCell ref="A285:A286"/>
    <mergeCell ref="R154:R156"/>
    <mergeCell ref="S154:S156"/>
    <mergeCell ref="A302:W302"/>
    <mergeCell ref="R151:R153"/>
    <mergeCell ref="S151:S153"/>
    <mergeCell ref="Q151:Q153"/>
    <mergeCell ref="O285:O286"/>
    <mergeCell ref="P285:P286"/>
    <mergeCell ref="Q285:Q286"/>
    <mergeCell ref="Q339:Q340"/>
    <mergeCell ref="A342:A343"/>
    <mergeCell ref="U151:U153"/>
    <mergeCell ref="A275:A276"/>
    <mergeCell ref="A327:A329"/>
    <mergeCell ref="A333:W333"/>
    <mergeCell ref="A334:N337"/>
    <mergeCell ref="A338:W338"/>
    <mergeCell ref="S283:S284"/>
    <mergeCell ref="T283:T284"/>
    <mergeCell ref="A344:W344"/>
    <mergeCell ref="R339:R340"/>
    <mergeCell ref="S339:S340"/>
    <mergeCell ref="T339:T340"/>
    <mergeCell ref="U339:U340"/>
    <mergeCell ref="A339:A340"/>
    <mergeCell ref="O339:O340"/>
    <mergeCell ref="V339:V340"/>
    <mergeCell ref="W339:W340"/>
    <mergeCell ref="P339:P340"/>
    <mergeCell ref="A345:A346"/>
    <mergeCell ref="O345:O346"/>
    <mergeCell ref="P345:P346"/>
    <mergeCell ref="Q345:Q346"/>
    <mergeCell ref="V345:V346"/>
    <mergeCell ref="W345:W346"/>
    <mergeCell ref="R345:R346"/>
    <mergeCell ref="S345:S346"/>
    <mergeCell ref="T345:T346"/>
    <mergeCell ref="U345:U346"/>
    <mergeCell ref="W351:W352"/>
    <mergeCell ref="A354:A355"/>
    <mergeCell ref="A348:A349"/>
    <mergeCell ref="A350:W350"/>
    <mergeCell ref="A351:A352"/>
    <mergeCell ref="O351:O352"/>
    <mergeCell ref="P351:P352"/>
    <mergeCell ref="T351:T352"/>
    <mergeCell ref="U351:U352"/>
    <mergeCell ref="V351:V352"/>
    <mergeCell ref="Q351:Q352"/>
    <mergeCell ref="R351:R352"/>
    <mergeCell ref="S351:S352"/>
    <mergeCell ref="A362:N364"/>
    <mergeCell ref="A365:W365"/>
    <mergeCell ref="A366:A367"/>
    <mergeCell ref="O366:O367"/>
    <mergeCell ref="P366:P367"/>
    <mergeCell ref="Q366:Q367"/>
    <mergeCell ref="U366:U367"/>
    <mergeCell ref="V379:V380"/>
    <mergeCell ref="W379:W380"/>
    <mergeCell ref="T372:T373"/>
    <mergeCell ref="U372:U373"/>
    <mergeCell ref="V372:V373"/>
    <mergeCell ref="T379:T380"/>
    <mergeCell ref="U379:U380"/>
    <mergeCell ref="A378:W378"/>
    <mergeCell ref="O375:O376"/>
    <mergeCell ref="S372:S373"/>
    <mergeCell ref="R372:R373"/>
    <mergeCell ref="O372:O373"/>
    <mergeCell ref="P372:P373"/>
    <mergeCell ref="Q372:Q373"/>
    <mergeCell ref="S379:S380"/>
    <mergeCell ref="O385:O386"/>
    <mergeCell ref="O379:O380"/>
    <mergeCell ref="P379:P380"/>
    <mergeCell ref="Q379:Q380"/>
    <mergeCell ref="R379:R380"/>
    <mergeCell ref="O382:O383"/>
    <mergeCell ref="A433:A435"/>
    <mergeCell ref="A379:A380"/>
    <mergeCell ref="A382:A383"/>
    <mergeCell ref="A151:A153"/>
    <mergeCell ref="O151:O153"/>
    <mergeCell ref="P151:P153"/>
    <mergeCell ref="A375:A376"/>
    <mergeCell ref="A372:A373"/>
    <mergeCell ref="A360:X360"/>
    <mergeCell ref="A361:X361"/>
    <mergeCell ref="S366:S367"/>
    <mergeCell ref="W372:W373"/>
    <mergeCell ref="T366:T367"/>
    <mergeCell ref="R366:R367"/>
    <mergeCell ref="V366:V367"/>
    <mergeCell ref="O369:O370"/>
    <mergeCell ref="A371:W371"/>
    <mergeCell ref="W366:W367"/>
    <mergeCell ref="A430:A432"/>
    <mergeCell ref="A385:A386"/>
    <mergeCell ref="A387:A389"/>
    <mergeCell ref="A390:A392"/>
    <mergeCell ref="A369:A370"/>
    <mergeCell ref="P53:P54"/>
    <mergeCell ref="A148:A150"/>
    <mergeCell ref="O148:O150"/>
    <mergeCell ref="A356:A358"/>
    <mergeCell ref="O77:O78"/>
    <mergeCell ref="U53:U54"/>
    <mergeCell ref="V53:V54"/>
    <mergeCell ref="AB5:AB7"/>
    <mergeCell ref="A26:N29"/>
    <mergeCell ref="V31:V32"/>
    <mergeCell ref="W53:W54"/>
    <mergeCell ref="AB53:AB54"/>
    <mergeCell ref="P31:P32"/>
    <mergeCell ref="Q31:Q32"/>
    <mergeCell ref="W31:W32"/>
    <mergeCell ref="P77:P78"/>
    <mergeCell ref="Q77:Q78"/>
    <mergeCell ref="R77:R78"/>
    <mergeCell ref="S77:S78"/>
    <mergeCell ref="T77:T78"/>
    <mergeCell ref="Q53:Q54"/>
    <mergeCell ref="T53:T54"/>
    <mergeCell ref="T65:T66"/>
    <mergeCell ref="S65:S66"/>
    <mergeCell ref="Q71:Q72"/>
    <mergeCell ref="U77:U78"/>
    <mergeCell ref="V77:V78"/>
    <mergeCell ref="AB77:AB78"/>
    <mergeCell ref="A123:A124"/>
    <mergeCell ref="O123:O124"/>
    <mergeCell ref="P123:P124"/>
    <mergeCell ref="Q123:Q124"/>
    <mergeCell ref="R123:R124"/>
    <mergeCell ref="S123:S124"/>
    <mergeCell ref="T123:T124"/>
    <mergeCell ref="O125:O126"/>
    <mergeCell ref="P125:P126"/>
    <mergeCell ref="Q125:Q126"/>
    <mergeCell ref="R125:R126"/>
    <mergeCell ref="S125:S126"/>
    <mergeCell ref="T125:T126"/>
    <mergeCell ref="W125:W126"/>
    <mergeCell ref="AB125:AB126"/>
    <mergeCell ref="A283:A284"/>
    <mergeCell ref="O283:O284"/>
    <mergeCell ref="P283:P284"/>
    <mergeCell ref="Q283:Q284"/>
    <mergeCell ref="R283:R284"/>
    <mergeCell ref="W151:W153"/>
    <mergeCell ref="T151:T153"/>
    <mergeCell ref="A277:A278"/>
    <mergeCell ref="R285:R286"/>
    <mergeCell ref="S285:S286"/>
    <mergeCell ref="S33:S34"/>
    <mergeCell ref="S37:S38"/>
    <mergeCell ref="S35:S36"/>
    <mergeCell ref="S41:S42"/>
    <mergeCell ref="S39:S40"/>
    <mergeCell ref="R169:R171"/>
    <mergeCell ref="S169:S171"/>
    <mergeCell ref="S93:S94"/>
    <mergeCell ref="W285:W286"/>
    <mergeCell ref="AB285:AB286"/>
    <mergeCell ref="U283:U284"/>
    <mergeCell ref="V283:V284"/>
    <mergeCell ref="W283:W284"/>
    <mergeCell ref="AB283:AB284"/>
    <mergeCell ref="A35:A36"/>
    <mergeCell ref="O35:O36"/>
    <mergeCell ref="P35:P36"/>
    <mergeCell ref="Q35:Q36"/>
    <mergeCell ref="R35:R36"/>
    <mergeCell ref="A33:A34"/>
    <mergeCell ref="O33:O34"/>
    <mergeCell ref="P33:P34"/>
    <mergeCell ref="Q33:Q34"/>
    <mergeCell ref="R33:R34"/>
    <mergeCell ref="AB35:AB36"/>
    <mergeCell ref="T33:T34"/>
    <mergeCell ref="U33:U34"/>
    <mergeCell ref="V33:V34"/>
    <mergeCell ref="W33:W34"/>
    <mergeCell ref="AB33:AB34"/>
    <mergeCell ref="T35:T36"/>
    <mergeCell ref="U35:U36"/>
    <mergeCell ref="V35:V36"/>
    <mergeCell ref="W35:W36"/>
    <mergeCell ref="A39:A40"/>
    <mergeCell ref="O39:O40"/>
    <mergeCell ref="P39:P40"/>
    <mergeCell ref="Q39:Q40"/>
    <mergeCell ref="R39:R40"/>
    <mergeCell ref="A37:A38"/>
    <mergeCell ref="O37:O38"/>
    <mergeCell ref="P37:P38"/>
    <mergeCell ref="Q37:Q38"/>
    <mergeCell ref="R37:R38"/>
    <mergeCell ref="AB39:AB40"/>
    <mergeCell ref="T37:T38"/>
    <mergeCell ref="U37:U38"/>
    <mergeCell ref="V37:V38"/>
    <mergeCell ref="W37:W38"/>
    <mergeCell ref="AB37:AB38"/>
    <mergeCell ref="T39:T40"/>
    <mergeCell ref="U39:U40"/>
    <mergeCell ref="V39:V40"/>
    <mergeCell ref="W39:W40"/>
    <mergeCell ref="W41:W42"/>
    <mergeCell ref="AB41:AB42"/>
    <mergeCell ref="A41:A42"/>
    <mergeCell ref="O41:O42"/>
    <mergeCell ref="P41:P42"/>
    <mergeCell ref="Q41:Q42"/>
    <mergeCell ref="R41:R42"/>
    <mergeCell ref="Q398:Q400"/>
    <mergeCell ref="R398:R400"/>
    <mergeCell ref="S398:S400"/>
    <mergeCell ref="T41:T42"/>
    <mergeCell ref="U41:U42"/>
    <mergeCell ref="V41:V42"/>
    <mergeCell ref="T285:T286"/>
    <mergeCell ref="U285:U286"/>
    <mergeCell ref="V285:V286"/>
    <mergeCell ref="U125:U126"/>
    <mergeCell ref="V405:V407"/>
    <mergeCell ref="A401:A403"/>
    <mergeCell ref="T398:T400"/>
    <mergeCell ref="U398:U400"/>
    <mergeCell ref="V398:V400"/>
    <mergeCell ref="A404:W404"/>
    <mergeCell ref="O405:O407"/>
    <mergeCell ref="W398:W400"/>
    <mergeCell ref="A398:A400"/>
    <mergeCell ref="P398:P400"/>
    <mergeCell ref="AB424:AB426"/>
    <mergeCell ref="A427:A429"/>
    <mergeCell ref="W405:W407"/>
    <mergeCell ref="A408:A410"/>
    <mergeCell ref="A411:A413"/>
    <mergeCell ref="A405:A407"/>
    <mergeCell ref="P405:P407"/>
    <mergeCell ref="Q405:Q407"/>
    <mergeCell ref="R405:R407"/>
    <mergeCell ref="S405:S407"/>
    <mergeCell ref="V424:V426"/>
    <mergeCell ref="W424:W426"/>
    <mergeCell ref="X424:X426"/>
    <mergeCell ref="Y424:Y426"/>
    <mergeCell ref="Z424:Z426"/>
    <mergeCell ref="AA424:AA426"/>
    <mergeCell ref="AA422:AA423"/>
    <mergeCell ref="AB422:AB423"/>
    <mergeCell ref="A424:A426"/>
    <mergeCell ref="O424:O426"/>
    <mergeCell ref="P424:P426"/>
    <mergeCell ref="Q424:Q426"/>
    <mergeCell ref="R424:R426"/>
    <mergeCell ref="S424:S426"/>
    <mergeCell ref="T424:T426"/>
    <mergeCell ref="U424:U426"/>
    <mergeCell ref="U422:U423"/>
    <mergeCell ref="V422:V423"/>
    <mergeCell ref="W422:W423"/>
    <mergeCell ref="X422:X423"/>
    <mergeCell ref="Y422:Y423"/>
    <mergeCell ref="Z422:Z423"/>
    <mergeCell ref="AB420:AB421"/>
    <mergeCell ref="A415:AC415"/>
    <mergeCell ref="AD414:AD415"/>
    <mergeCell ref="A422:A423"/>
    <mergeCell ref="O422:O423"/>
    <mergeCell ref="P422:P423"/>
    <mergeCell ref="Q422:Q423"/>
    <mergeCell ref="R422:R423"/>
    <mergeCell ref="S422:S423"/>
    <mergeCell ref="T422:T423"/>
    <mergeCell ref="V420:V421"/>
    <mergeCell ref="W420:W421"/>
    <mergeCell ref="X420:X421"/>
    <mergeCell ref="Y420:Y421"/>
    <mergeCell ref="Z420:Z421"/>
    <mergeCell ref="AA420:AA421"/>
    <mergeCell ref="AB418:AB419"/>
    <mergeCell ref="A414:AC414"/>
    <mergeCell ref="A420:A421"/>
    <mergeCell ref="O420:O421"/>
    <mergeCell ref="P420:P421"/>
    <mergeCell ref="Q420:Q421"/>
    <mergeCell ref="R420:R421"/>
    <mergeCell ref="S420:S421"/>
    <mergeCell ref="T420:T421"/>
    <mergeCell ref="U420:U421"/>
    <mergeCell ref="V418:V419"/>
    <mergeCell ref="W418:W419"/>
    <mergeCell ref="X418:X419"/>
    <mergeCell ref="Y418:Y419"/>
    <mergeCell ref="Z418:Z419"/>
    <mergeCell ref="AA418:AA419"/>
    <mergeCell ref="A416:N416"/>
    <mergeCell ref="A417:W417"/>
    <mergeCell ref="A418:A419"/>
    <mergeCell ref="O418:O419"/>
    <mergeCell ref="P418:P419"/>
    <mergeCell ref="Q418:Q419"/>
    <mergeCell ref="R418:R419"/>
    <mergeCell ref="S418:S419"/>
    <mergeCell ref="T418:T419"/>
    <mergeCell ref="U418:U419"/>
    <mergeCell ref="AB405:AB407"/>
    <mergeCell ref="A10:N23"/>
    <mergeCell ref="A9:AC9"/>
    <mergeCell ref="A393:AB393"/>
    <mergeCell ref="A394:N396"/>
    <mergeCell ref="A397:AB397"/>
    <mergeCell ref="O398:O400"/>
    <mergeCell ref="AB398:AB400"/>
    <mergeCell ref="T405:T407"/>
    <mergeCell ref="U405:U407"/>
  </mergeCells>
  <printOptions horizontalCentered="1"/>
  <pageMargins left="0.5118110236220472" right="0.1968503937007874" top="0.31496062992125984" bottom="0.1968503937007874" header="0.11811023622047245" footer="0.11811023622047245"/>
  <pageSetup fitToHeight="8" horizontalDpi="600" verticalDpi="600" orientation="landscape" paperSize="8" scale="48" r:id="rId1"/>
  <rowBreaks count="2" manualBreakCount="2">
    <brk id="294" max="27" man="1"/>
    <brk id="40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Zeros="0" view="pageBreakPreview" zoomScale="90" zoomScaleSheetLayoutView="90" workbookViewId="0" topLeftCell="A22">
      <selection activeCell="C36" sqref="C36"/>
    </sheetView>
  </sheetViews>
  <sheetFormatPr defaultColWidth="9.00390625" defaultRowHeight="12.75"/>
  <cols>
    <col min="1" max="1" width="26.00390625" style="22" customWidth="1"/>
    <col min="2" max="2" width="18.625" style="22" customWidth="1"/>
    <col min="3" max="9" width="9.75390625" style="22" bestFit="1" customWidth="1"/>
    <col min="10" max="10" width="16.75390625" style="22" customWidth="1"/>
    <col min="11" max="16384" width="9.125" style="22" customWidth="1"/>
  </cols>
  <sheetData>
    <row r="1" spans="7:10" ht="15" customHeight="1">
      <c r="G1" s="264" t="s">
        <v>190</v>
      </c>
      <c r="H1" s="265"/>
      <c r="I1" s="265"/>
      <c r="J1" s="265"/>
    </row>
    <row r="2" spans="7:10" ht="15.75">
      <c r="G2" s="264" t="s">
        <v>191</v>
      </c>
      <c r="H2" s="265"/>
      <c r="I2" s="265"/>
      <c r="J2" s="265"/>
    </row>
    <row r="3" spans="7:19" ht="15.75">
      <c r="G3" s="264" t="s">
        <v>88</v>
      </c>
      <c r="H3" s="265"/>
      <c r="I3" s="265"/>
      <c r="J3" s="265"/>
      <c r="S3" s="16" t="s">
        <v>87</v>
      </c>
    </row>
    <row r="4" spans="7:10" ht="15" customHeight="1">
      <c r="G4" s="266" t="s">
        <v>44</v>
      </c>
      <c r="H4" s="265"/>
      <c r="I4" s="265"/>
      <c r="J4" s="265"/>
    </row>
    <row r="5" spans="1:10" ht="15.75" customHeight="1">
      <c r="A5" s="16"/>
      <c r="G5" s="267" t="s">
        <v>45</v>
      </c>
      <c r="H5" s="268"/>
      <c r="I5" s="268"/>
      <c r="J5" s="268"/>
    </row>
    <row r="6" spans="1:10" ht="15">
      <c r="A6" s="262" t="s">
        <v>86</v>
      </c>
      <c r="B6" s="262" t="s">
        <v>85</v>
      </c>
      <c r="C6" s="262" t="s">
        <v>84</v>
      </c>
      <c r="D6" s="262"/>
      <c r="E6" s="262"/>
      <c r="F6" s="262"/>
      <c r="G6" s="262"/>
      <c r="H6" s="262"/>
      <c r="I6" s="262"/>
      <c r="J6" s="262" t="s">
        <v>83</v>
      </c>
    </row>
    <row r="7" spans="1:10" ht="15">
      <c r="A7" s="262"/>
      <c r="B7" s="262"/>
      <c r="C7" s="262"/>
      <c r="D7" s="262"/>
      <c r="E7" s="262"/>
      <c r="F7" s="262"/>
      <c r="G7" s="262"/>
      <c r="H7" s="262"/>
      <c r="I7" s="262"/>
      <c r="J7" s="262"/>
    </row>
    <row r="8" spans="1:10" ht="52.5" customHeight="1">
      <c r="A8" s="262"/>
      <c r="B8" s="262"/>
      <c r="C8" s="17" t="s">
        <v>13</v>
      </c>
      <c r="D8" s="18" t="s">
        <v>82</v>
      </c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262"/>
    </row>
    <row r="9" spans="1:10" ht="15.75">
      <c r="A9" s="263" t="s">
        <v>81</v>
      </c>
      <c r="B9" s="263"/>
      <c r="C9" s="263"/>
      <c r="D9" s="263"/>
      <c r="E9" s="263"/>
      <c r="F9" s="263"/>
      <c r="G9" s="263"/>
      <c r="H9" s="263"/>
      <c r="I9" s="263"/>
      <c r="J9" s="263"/>
    </row>
    <row r="10" spans="1:10" ht="15.75">
      <c r="A10" s="262" t="str">
        <f>'[1]приложение 1'!A9:X9</f>
        <v>Комплексная цель муниципальной программы: Развитие транспортной системы города</v>
      </c>
      <c r="B10" s="262"/>
      <c r="C10" s="262"/>
      <c r="D10" s="262"/>
      <c r="E10" s="262"/>
      <c r="F10" s="262"/>
      <c r="G10" s="262"/>
      <c r="H10" s="262"/>
      <c r="I10" s="262"/>
      <c r="J10" s="262"/>
    </row>
    <row r="11" spans="1:10" ht="15.75">
      <c r="A11" s="17" t="e">
        <f>'Приложение '!#REF!</f>
        <v>#REF!</v>
      </c>
      <c r="B11" s="18" t="e">
        <f>'Приложение '!#REF!</f>
        <v>#REF!</v>
      </c>
      <c r="C11" s="21" t="e">
        <f>'Приложение '!#REF!</f>
        <v>#REF!</v>
      </c>
      <c r="D11" s="21" t="e">
        <f>'Приложение '!#REF!</f>
        <v>#REF!</v>
      </c>
      <c r="E11" s="21" t="e">
        <f>'Приложение '!#REF!</f>
        <v>#REF!</v>
      </c>
      <c r="F11" s="21" t="e">
        <f>'Приложение '!#REF!</f>
        <v>#REF!</v>
      </c>
      <c r="G11" s="21" t="e">
        <f>'Приложение '!#REF!</f>
        <v>#REF!</v>
      </c>
      <c r="H11" s="21" t="e">
        <f>'Приложение '!#REF!</f>
        <v>#REF!</v>
      </c>
      <c r="I11" s="21" t="e">
        <f>'Приложение '!#REF!</f>
        <v>#REF!</v>
      </c>
      <c r="J11" s="21" t="e">
        <f aca="true" t="shared" si="0" ref="J11:J17">C11+D11+E11+F11+G11+H11+I11</f>
        <v>#REF!</v>
      </c>
    </row>
    <row r="12" spans="1:10" ht="126">
      <c r="A12" s="17" t="str">
        <f>'Приложение '!P10</f>
        <v>Количество выполненных проектно-изыскательские работы на объекты строительства: автомобильные дороги, улицы, транспортные сооружения, проект</v>
      </c>
      <c r="B12" s="18" t="str">
        <f>'Приложение '!O10</f>
        <v>ДАиГ</v>
      </c>
      <c r="C12" s="21">
        <f>'Приложение '!Q10</f>
        <v>0</v>
      </c>
      <c r="D12" s="21">
        <f>'Приложение '!R10</f>
        <v>0</v>
      </c>
      <c r="E12" s="21">
        <f>'Приложение '!S10</f>
        <v>0</v>
      </c>
      <c r="F12" s="21">
        <f>'Приложение '!T10</f>
        <v>0</v>
      </c>
      <c r="G12" s="21">
        <f>'Приложение '!U10</f>
        <v>16</v>
      </c>
      <c r="H12" s="21">
        <f>'Приложение '!V10</f>
        <v>16</v>
      </c>
      <c r="I12" s="21">
        <f>'Приложение '!W10</f>
        <v>12</v>
      </c>
      <c r="J12" s="21">
        <f t="shared" si="0"/>
        <v>44</v>
      </c>
    </row>
    <row r="13" spans="1:10" ht="78.75">
      <c r="A13" s="17" t="str">
        <f>'Приложение '!P11</f>
        <v>Протяженность введенных в эксплуатацию автомобильных дорог и улиц, км</v>
      </c>
      <c r="B13" s="18" t="str">
        <f>'Приложение '!O11</f>
        <v>ДАиГ</v>
      </c>
      <c r="C13" s="21">
        <f>'Приложение '!Q11</f>
        <v>0</v>
      </c>
      <c r="D13" s="21">
        <f>'Приложение '!R11</f>
        <v>0</v>
      </c>
      <c r="E13" s="21">
        <f>'Приложение '!S11</f>
        <v>0</v>
      </c>
      <c r="F13" s="21">
        <f>'Приложение '!T11</f>
        <v>0</v>
      </c>
      <c r="G13" s="20">
        <f>'Приложение '!U11</f>
        <v>15.12</v>
      </c>
      <c r="H13" s="20">
        <f>'Приложение '!V11</f>
        <v>9.97</v>
      </c>
      <c r="I13" s="20">
        <f>'Приложение '!W11</f>
        <v>10.78</v>
      </c>
      <c r="J13" s="20">
        <f t="shared" si="0"/>
        <v>35.87</v>
      </c>
    </row>
    <row r="14" spans="1:10" ht="126">
      <c r="A14" s="17" t="str">
        <f>'Приложение '!P13</f>
        <v>Протяженность введенных в эксплуатацию автомобильных дорог и улиц в соответствии с планировочными параметрами улиц принятой категории, км</v>
      </c>
      <c r="B14" s="18" t="str">
        <f>'Приложение '!O13</f>
        <v>ДАиГ</v>
      </c>
      <c r="C14" s="21">
        <f>'Приложение '!Q13</f>
        <v>0</v>
      </c>
      <c r="D14" s="21">
        <f>'Приложение '!R13</f>
        <v>0</v>
      </c>
      <c r="E14" s="21">
        <f>'Приложение '!S13</f>
        <v>0</v>
      </c>
      <c r="F14" s="21">
        <f>'Приложение '!T13</f>
        <v>0</v>
      </c>
      <c r="G14" s="21">
        <f>'Приложение '!U13</f>
        <v>1.56</v>
      </c>
      <c r="H14" s="21">
        <f>'Приложение '!V13</f>
        <v>3.645</v>
      </c>
      <c r="I14" s="21">
        <f>'Приложение '!W13</f>
        <v>1.4</v>
      </c>
      <c r="J14" s="21">
        <f t="shared" si="0"/>
        <v>6.605</v>
      </c>
    </row>
    <row r="15" spans="1:10" ht="63">
      <c r="A15" s="17" t="str">
        <f>'Приложение '!P14</f>
        <v>Площадь отремонтированных автомобильных дорог, тыс.кв.м.</v>
      </c>
      <c r="B15" s="18" t="str">
        <f>'Приложение '!O14</f>
        <v>ДГХ</v>
      </c>
      <c r="C15" s="67">
        <v>291.227</v>
      </c>
      <c r="D15" s="21">
        <v>40</v>
      </c>
      <c r="E15" s="21">
        <v>20</v>
      </c>
      <c r="F15" s="21">
        <v>20</v>
      </c>
      <c r="G15" s="21">
        <f>'Приложение '!U14</f>
        <v>364.03</v>
      </c>
      <c r="H15" s="21">
        <f>'Приложение '!V14</f>
        <v>364.03</v>
      </c>
      <c r="I15" s="21">
        <f>'Приложение '!W14</f>
        <v>385.88</v>
      </c>
      <c r="J15" s="21">
        <v>1738.3</v>
      </c>
    </row>
    <row r="16" spans="1:10" ht="203.25" customHeight="1">
      <c r="A16" s="17" t="str">
        <f>'Приложение '!P16</f>
        <v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B16" s="18" t="str">
        <f>'Приложение '!O16</f>
        <v>ДГХ</v>
      </c>
      <c r="C16" s="21">
        <f>'Приложение '!Q16</f>
        <v>4321.27</v>
      </c>
      <c r="D16" s="21">
        <f>'Приложение '!R16</f>
        <v>4342.97</v>
      </c>
      <c r="E16" s="21">
        <f>'Приложение '!S16</f>
        <v>4364.67</v>
      </c>
      <c r="F16" s="21">
        <f>'Приложение '!T16</f>
        <v>4386.37</v>
      </c>
      <c r="G16" s="21">
        <f>'Приложение '!U16</f>
        <v>4408.07</v>
      </c>
      <c r="H16" s="21">
        <f>'Приложение '!V16</f>
        <v>4429.77</v>
      </c>
      <c r="I16" s="21">
        <f>'Приложение '!W16</f>
        <v>4451.47</v>
      </c>
      <c r="J16" s="21">
        <v>4451.47</v>
      </c>
    </row>
    <row r="17" spans="1:10" ht="66.75" customHeight="1">
      <c r="A17" s="17" t="str">
        <f>'Приложение '!P17</f>
        <v>Увеличение объема перевозок пассажиров городским пассажирским транспортом, %</v>
      </c>
      <c r="B17" s="18" t="str">
        <f>'Приложение '!O17</f>
        <v>ДГХ</v>
      </c>
      <c r="C17" s="20">
        <f>'Приложение '!Q17</f>
        <v>1</v>
      </c>
      <c r="D17" s="20">
        <f>'Приложение '!R17</f>
        <v>1</v>
      </c>
      <c r="E17" s="20">
        <f>'Приложение '!S17</f>
        <v>1</v>
      </c>
      <c r="F17" s="20">
        <f>'Приложение '!T17</f>
        <v>1</v>
      </c>
      <c r="G17" s="20">
        <f>'Приложение '!U17</f>
        <v>2</v>
      </c>
      <c r="H17" s="20">
        <f>'Приложение '!V17</f>
        <v>2</v>
      </c>
      <c r="I17" s="20">
        <f>'Приложение '!W17</f>
        <v>2</v>
      </c>
      <c r="J17" s="21">
        <f t="shared" si="0"/>
        <v>10</v>
      </c>
    </row>
    <row r="18" spans="1:10" ht="15.75">
      <c r="A18" s="263" t="s">
        <v>80</v>
      </c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0" ht="15.75">
      <c r="A19" s="262" t="s">
        <v>79</v>
      </c>
      <c r="B19" s="262"/>
      <c r="C19" s="262"/>
      <c r="D19" s="262"/>
      <c r="E19" s="262"/>
      <c r="F19" s="262"/>
      <c r="G19" s="262"/>
      <c r="H19" s="262"/>
      <c r="I19" s="262"/>
      <c r="J19" s="262"/>
    </row>
    <row r="20" spans="1:10" ht="35.25" customHeight="1">
      <c r="A20" s="259" t="s">
        <v>25</v>
      </c>
      <c r="B20" s="260"/>
      <c r="C20" s="260"/>
      <c r="D20" s="260"/>
      <c r="E20" s="260"/>
      <c r="F20" s="260"/>
      <c r="G20" s="260"/>
      <c r="H20" s="260"/>
      <c r="I20" s="260"/>
      <c r="J20" s="261"/>
    </row>
    <row r="21" spans="1:10" ht="126">
      <c r="A21" s="23" t="str">
        <f>'Приложение '!P26</f>
        <v>Количество выполненных проектно-изыскательские работы на объекты строительства: автомобильные дороги, улицы, транспортные сооружения, проект</v>
      </c>
      <c r="B21" s="18" t="str">
        <f>'Приложение '!O26</f>
        <v>ДАиГ</v>
      </c>
      <c r="C21" s="20">
        <f>'Приложение '!Q26</f>
        <v>0</v>
      </c>
      <c r="D21" s="20">
        <f>'Приложение '!R26</f>
        <v>0</v>
      </c>
      <c r="E21" s="20">
        <f>'Приложение '!S26</f>
        <v>0</v>
      </c>
      <c r="F21" s="20">
        <f>'Приложение '!T26</f>
        <v>0</v>
      </c>
      <c r="G21" s="20">
        <f>'Приложение '!U26</f>
        <v>16</v>
      </c>
      <c r="H21" s="20">
        <f>'Приложение '!V26</f>
        <v>16</v>
      </c>
      <c r="I21" s="20">
        <f>'Приложение '!W26</f>
        <v>12</v>
      </c>
      <c r="J21" s="20">
        <f>C21+D21+E21+F21+G21+H21+I21</f>
        <v>44</v>
      </c>
    </row>
    <row r="22" spans="1:10" ht="78.75">
      <c r="A22" s="23" t="str">
        <f>'Приложение '!P27</f>
        <v>Протяженность введенных в эксплуатацию автомобильных дорог и улиц, км</v>
      </c>
      <c r="B22" s="18" t="str">
        <f>'Приложение '!O27</f>
        <v>ДАиГ</v>
      </c>
      <c r="C22" s="20">
        <f>'Приложение '!Q27</f>
        <v>0</v>
      </c>
      <c r="D22" s="20">
        <f>'Приложение '!R27</f>
        <v>0</v>
      </c>
      <c r="E22" s="20">
        <f>'Приложение '!S27</f>
        <v>0</v>
      </c>
      <c r="F22" s="20">
        <f>'Приложение '!T27</f>
        <v>0</v>
      </c>
      <c r="G22" s="21">
        <f>'Приложение '!U27</f>
        <v>15.120000000000001</v>
      </c>
      <c r="H22" s="21">
        <f>'Приложение '!V27</f>
        <v>9.97</v>
      </c>
      <c r="I22" s="21">
        <f>'Приложение '!W27</f>
        <v>10.78</v>
      </c>
      <c r="J22" s="21">
        <f>C22+D22+E22+F22+G22+H22+I22</f>
        <v>35.870000000000005</v>
      </c>
    </row>
    <row r="23" spans="1:10" ht="66" customHeight="1">
      <c r="A23" s="23" t="str">
        <f>'Приложение '!P28</f>
        <v>Протяженность введенных в эксплуатацию линий уличного освещения, км</v>
      </c>
      <c r="B23" s="18" t="str">
        <f>'Приложение '!O28</f>
        <v>ДАиГ</v>
      </c>
      <c r="C23" s="20">
        <f>'Приложение '!Q28</f>
        <v>0</v>
      </c>
      <c r="D23" s="20">
        <f>'Приложение '!R28</f>
        <v>0</v>
      </c>
      <c r="E23" s="20">
        <f>'Приложение '!S28</f>
        <v>0</v>
      </c>
      <c r="F23" s="20">
        <f>'Приложение '!T28</f>
        <v>0</v>
      </c>
      <c r="G23" s="21">
        <f>'Приложение '!U28</f>
        <v>5.99</v>
      </c>
      <c r="H23" s="21">
        <f>'Приложение '!V28</f>
        <v>8.98</v>
      </c>
      <c r="I23" s="21">
        <f>'Приложение '!W28</f>
        <v>20.77</v>
      </c>
      <c r="J23" s="21">
        <f>C23+D23+E23+F23+G23+H23+I23</f>
        <v>35.74</v>
      </c>
    </row>
    <row r="24" spans="1:10" ht="126">
      <c r="A24" s="23" t="str">
        <f>'Приложение '!P29</f>
        <v>Протяженность введенных в эксплуатацию автомобильных дорог и улиц в соответствии с планировочными параметрами улиц принятой категории, км</v>
      </c>
      <c r="B24" s="18" t="str">
        <f>'Приложение '!O29</f>
        <v>ДАиГ</v>
      </c>
      <c r="C24" s="20">
        <f>'Приложение '!Q29</f>
        <v>0</v>
      </c>
      <c r="D24" s="20" t="s">
        <v>6</v>
      </c>
      <c r="E24" s="20">
        <f>'Приложение '!S29</f>
        <v>0</v>
      </c>
      <c r="F24" s="21">
        <f>'Приложение '!T29</f>
        <v>0</v>
      </c>
      <c r="G24" s="21">
        <f>'Приложение '!U29</f>
        <v>1.56</v>
      </c>
      <c r="H24" s="21">
        <f>'Приложение '!V29</f>
        <v>3.645</v>
      </c>
      <c r="I24" s="21">
        <f>'Приложение '!W29</f>
        <v>1.4</v>
      </c>
      <c r="J24" s="21">
        <v>6.61</v>
      </c>
    </row>
    <row r="25" spans="1:10" ht="53.25" customHeight="1">
      <c r="A25" s="259" t="s">
        <v>51</v>
      </c>
      <c r="B25" s="260"/>
      <c r="C25" s="260"/>
      <c r="D25" s="260"/>
      <c r="E25" s="260"/>
      <c r="F25" s="260"/>
      <c r="G25" s="260"/>
      <c r="H25" s="260"/>
      <c r="I25" s="260"/>
      <c r="J25" s="261"/>
    </row>
    <row r="26" spans="1:10" ht="63">
      <c r="A26" s="19" t="str">
        <f>'Приложение '!P334</f>
        <v>Площадь отремонтированных автомобильных дорог, тыс.кв.м.</v>
      </c>
      <c r="B26" s="18" t="str">
        <f>'Приложение '!O334</f>
        <v>ДГХ</v>
      </c>
      <c r="C26" s="67">
        <v>291.227</v>
      </c>
      <c r="D26" s="21">
        <v>40</v>
      </c>
      <c r="E26" s="21">
        <v>20</v>
      </c>
      <c r="F26" s="21">
        <v>20</v>
      </c>
      <c r="G26" s="21">
        <f>'Приложение '!U334</f>
        <v>364.03</v>
      </c>
      <c r="H26" s="21">
        <f>'Приложение '!V334</f>
        <v>364.03</v>
      </c>
      <c r="I26" s="21">
        <f>'Приложение '!W334</f>
        <v>385.88</v>
      </c>
      <c r="J26" s="21">
        <f>C26+D26+E26+F26+G26+H26+I26</f>
        <v>1485.167</v>
      </c>
    </row>
    <row r="27" spans="1:10" ht="207.75" customHeight="1">
      <c r="A27" s="19" t="str">
        <f>'Приложение '!P336</f>
        <v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B27" s="18" t="str">
        <f>'Приложение '!O336</f>
        <v>ДГХ</v>
      </c>
      <c r="C27" s="21">
        <f>'Приложение '!Q336</f>
        <v>4321.27</v>
      </c>
      <c r="D27" s="21">
        <f>'Приложение '!R336</f>
        <v>4342.97</v>
      </c>
      <c r="E27" s="21">
        <f>'Приложение '!S336</f>
        <v>4364.67</v>
      </c>
      <c r="F27" s="21">
        <f>'Приложение '!T336</f>
        <v>4386.37</v>
      </c>
      <c r="G27" s="21">
        <f>'Приложение '!U336</f>
        <v>4408.07</v>
      </c>
      <c r="H27" s="21">
        <f>'Приложение '!V336</f>
        <v>4429.77</v>
      </c>
      <c r="I27" s="21">
        <f>'Приложение '!W336</f>
        <v>4451.47</v>
      </c>
      <c r="J27" s="21">
        <f>I27</f>
        <v>4451.47</v>
      </c>
    </row>
    <row r="28" spans="1:10" ht="63">
      <c r="A28" s="19" t="str">
        <f>'Приложение '!P337</f>
        <v>Степень соблюдения качества выполняемой муниципальной работы, %</v>
      </c>
      <c r="B28" s="18" t="str">
        <f>'Приложение '!O337</f>
        <v>ДГХ</v>
      </c>
      <c r="C28" s="20">
        <f>'Приложение '!Q337</f>
        <v>100</v>
      </c>
      <c r="D28" s="20">
        <f>'Приложение '!R337</f>
        <v>100</v>
      </c>
      <c r="E28" s="20">
        <f>'Приложение '!S337</f>
        <v>100</v>
      </c>
      <c r="F28" s="20">
        <f>'Приложение '!T337</f>
        <v>100</v>
      </c>
      <c r="G28" s="20">
        <f>'Приложение '!U337</f>
        <v>100</v>
      </c>
      <c r="H28" s="20">
        <f>'Приложение '!V337</f>
        <v>100</v>
      </c>
      <c r="I28" s="20">
        <f>'Приложение '!W337</f>
        <v>100</v>
      </c>
      <c r="J28" s="20">
        <f>I28</f>
        <v>100</v>
      </c>
    </row>
    <row r="29" spans="1:10" ht="15.75">
      <c r="A29" s="262" t="s">
        <v>78</v>
      </c>
      <c r="B29" s="262"/>
      <c r="C29" s="262"/>
      <c r="D29" s="262"/>
      <c r="E29" s="262"/>
      <c r="F29" s="262"/>
      <c r="G29" s="262"/>
      <c r="H29" s="262"/>
      <c r="I29" s="262"/>
      <c r="J29" s="262"/>
    </row>
    <row r="30" spans="1:10" ht="45.75" customHeight="1">
      <c r="A30" s="259" t="s">
        <v>62</v>
      </c>
      <c r="B30" s="260"/>
      <c r="C30" s="260"/>
      <c r="D30" s="260"/>
      <c r="E30" s="260"/>
      <c r="F30" s="260"/>
      <c r="G30" s="260"/>
      <c r="H30" s="260"/>
      <c r="I30" s="260"/>
      <c r="J30" s="261"/>
    </row>
    <row r="31" spans="1:10" ht="65.25" customHeight="1">
      <c r="A31" s="17" t="str">
        <f>'Приложение '!P362</f>
        <v>Увеличение объема перевозок пассажиров городским пассажирским транспортом, %</v>
      </c>
      <c r="B31" s="18" t="str">
        <f>'Приложение '!O362</f>
        <v>ДГХ</v>
      </c>
      <c r="C31" s="18">
        <f>'Приложение '!Q362</f>
        <v>1</v>
      </c>
      <c r="D31" s="18">
        <f>'Приложение '!R362</f>
        <v>1</v>
      </c>
      <c r="E31" s="18">
        <f>'Приложение '!S362</f>
        <v>1</v>
      </c>
      <c r="F31" s="18">
        <f>'Приложение '!T362</f>
        <v>1</v>
      </c>
      <c r="G31" s="18">
        <f>'Приложение '!U362</f>
        <v>2</v>
      </c>
      <c r="H31" s="18">
        <f>'Приложение '!V362</f>
        <v>2</v>
      </c>
      <c r="I31" s="18">
        <f>'Приложение '!W362</f>
        <v>2</v>
      </c>
      <c r="J31" s="18">
        <f>C31+D31+E31+F31+G31+H31+I31</f>
        <v>10</v>
      </c>
    </row>
    <row r="32" spans="1:10" ht="15.7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ht="15.75">
      <c r="A33" s="16"/>
    </row>
  </sheetData>
  <sheetProtection/>
  <mergeCells count="17">
    <mergeCell ref="G1:J1"/>
    <mergeCell ref="G2:J2"/>
    <mergeCell ref="G3:J3"/>
    <mergeCell ref="G4:J4"/>
    <mergeCell ref="G5:J5"/>
    <mergeCell ref="A29:J29"/>
    <mergeCell ref="J6:J8"/>
    <mergeCell ref="A30:J30"/>
    <mergeCell ref="A20:J20"/>
    <mergeCell ref="B6:B8"/>
    <mergeCell ref="C6:I7"/>
    <mergeCell ref="A6:A8"/>
    <mergeCell ref="A25:J25"/>
    <mergeCell ref="A18:J18"/>
    <mergeCell ref="A19:J19"/>
    <mergeCell ref="A9:J9"/>
    <mergeCell ref="A10:J10"/>
  </mergeCells>
  <printOptions horizontalCentered="1"/>
  <pageMargins left="0.5905511811023623" right="0.3937007874015748" top="0.1968503937007874" bottom="0.3937007874015748" header="0.31496062992125984" footer="0.31496062992125984"/>
  <pageSetup fitToHeight="2" fitToWidth="1" horizontalDpi="600" verticalDpi="600" orientation="portrait" paperSize="9" scale="73" r:id="rId1"/>
  <rowBreaks count="1" manualBreakCount="1">
    <brk id="2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Zeros="0" view="pageBreakPreview" zoomScale="65" zoomScaleSheetLayoutView="65" workbookViewId="0" topLeftCell="A1">
      <selection activeCell="K25" sqref="K25"/>
    </sheetView>
  </sheetViews>
  <sheetFormatPr defaultColWidth="9.00390625" defaultRowHeight="12.75"/>
  <cols>
    <col min="1" max="1" width="26.00390625" style="22" customWidth="1"/>
    <col min="2" max="2" width="18.625" style="22" customWidth="1"/>
    <col min="3" max="3" width="24.375" style="22" customWidth="1"/>
    <col min="4" max="10" width="9.75390625" style="22" bestFit="1" customWidth="1"/>
    <col min="11" max="11" width="22.875" style="22" customWidth="1"/>
    <col min="12" max="16384" width="9.125" style="22" customWidth="1"/>
  </cols>
  <sheetData>
    <row r="1" spans="9:20" ht="15.75">
      <c r="I1" s="16"/>
      <c r="T1" s="16" t="s">
        <v>87</v>
      </c>
    </row>
    <row r="2" spans="1:11" ht="15.75">
      <c r="A2" s="269" t="s">
        <v>192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ht="15.75">
      <c r="A3" s="16"/>
    </row>
    <row r="4" spans="1:11" ht="15.75" customHeight="1">
      <c r="A4" s="262" t="s">
        <v>86</v>
      </c>
      <c r="B4" s="262" t="s">
        <v>85</v>
      </c>
      <c r="C4" s="271" t="s">
        <v>89</v>
      </c>
      <c r="D4" s="262" t="s">
        <v>84</v>
      </c>
      <c r="E4" s="262"/>
      <c r="F4" s="262"/>
      <c r="G4" s="262"/>
      <c r="H4" s="262"/>
      <c r="I4" s="262"/>
      <c r="J4" s="262"/>
      <c r="K4" s="262" t="s">
        <v>90</v>
      </c>
    </row>
    <row r="5" spans="1:11" ht="15.75" customHeight="1">
      <c r="A5" s="262"/>
      <c r="B5" s="262"/>
      <c r="C5" s="272"/>
      <c r="D5" s="262"/>
      <c r="E5" s="262"/>
      <c r="F5" s="262"/>
      <c r="G5" s="262"/>
      <c r="H5" s="262"/>
      <c r="I5" s="262"/>
      <c r="J5" s="262"/>
      <c r="K5" s="262"/>
    </row>
    <row r="6" spans="1:11" ht="52.5" customHeight="1">
      <c r="A6" s="262"/>
      <c r="B6" s="262"/>
      <c r="C6" s="273"/>
      <c r="D6" s="17" t="s">
        <v>13</v>
      </c>
      <c r="E6" s="18" t="s">
        <v>82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262"/>
    </row>
    <row r="7" spans="1:11" ht="15.75" hidden="1">
      <c r="A7" s="263" t="s">
        <v>81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</row>
    <row r="8" spans="1:11" ht="15.75" hidden="1">
      <c r="A8" s="262" t="str">
        <f>'[1]приложение 1'!A9:X9</f>
        <v>Комплексная цель муниципальной программы: Развитие транспортной системы города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</row>
    <row r="9" spans="1:11" ht="15.75" hidden="1">
      <c r="A9" s="17" t="e">
        <f>'Приложение '!#REF!</f>
        <v>#REF!</v>
      </c>
      <c r="B9" s="18" t="e">
        <f>'Приложение '!#REF!</f>
        <v>#REF!</v>
      </c>
      <c r="C9" s="18"/>
      <c r="D9" s="21" t="e">
        <f>'Приложение '!#REF!</f>
        <v>#REF!</v>
      </c>
      <c r="E9" s="21" t="e">
        <f>'Приложение '!#REF!</f>
        <v>#REF!</v>
      </c>
      <c r="F9" s="21" t="e">
        <f>'Приложение '!#REF!</f>
        <v>#REF!</v>
      </c>
      <c r="G9" s="21" t="e">
        <f>'Приложение '!#REF!</f>
        <v>#REF!</v>
      </c>
      <c r="H9" s="21" t="e">
        <f>'Приложение '!#REF!</f>
        <v>#REF!</v>
      </c>
      <c r="I9" s="21" t="e">
        <f>'Приложение '!#REF!</f>
        <v>#REF!</v>
      </c>
      <c r="J9" s="21" t="e">
        <f>'Приложение '!#REF!</f>
        <v>#REF!</v>
      </c>
      <c r="K9" s="21" t="e">
        <f aca="true" t="shared" si="0" ref="K9:K16">D9+E9+F9+G9+H9+I9+J9</f>
        <v>#REF!</v>
      </c>
    </row>
    <row r="10" spans="1:11" ht="126" hidden="1">
      <c r="A10" s="17" t="str">
        <f>'Приложение '!P10</f>
        <v>Количество выполненных проектно-изыскательские работы на объекты строительства: автомобильные дороги, улицы, транспортные сооружения, проект</v>
      </c>
      <c r="B10" s="18" t="str">
        <f>'Приложение '!O10</f>
        <v>ДАиГ</v>
      </c>
      <c r="C10" s="18"/>
      <c r="D10" s="21">
        <f>'Приложение '!Q10</f>
        <v>0</v>
      </c>
      <c r="E10" s="21">
        <f>'Приложение '!R10</f>
        <v>0</v>
      </c>
      <c r="F10" s="21">
        <f>'Приложение '!S10</f>
        <v>0</v>
      </c>
      <c r="G10" s="21">
        <f>'Приложение '!T10</f>
        <v>0</v>
      </c>
      <c r="H10" s="21">
        <f>'Приложение '!U10</f>
        <v>16</v>
      </c>
      <c r="I10" s="21">
        <f>'Приложение '!V10</f>
        <v>16</v>
      </c>
      <c r="J10" s="21">
        <f>'Приложение '!W10</f>
        <v>12</v>
      </c>
      <c r="K10" s="21">
        <f t="shared" si="0"/>
        <v>44</v>
      </c>
    </row>
    <row r="11" spans="1:11" ht="78.75" hidden="1">
      <c r="A11" s="17" t="str">
        <f>'Приложение '!P11</f>
        <v>Протяженность введенных в эксплуатацию автомобильных дорог и улиц, км</v>
      </c>
      <c r="B11" s="18" t="str">
        <f>'Приложение '!O11</f>
        <v>ДАиГ</v>
      </c>
      <c r="C11" s="18"/>
      <c r="D11" s="21">
        <f>'Приложение '!Q11</f>
        <v>0</v>
      </c>
      <c r="E11" s="21">
        <f>'Приложение '!R11</f>
        <v>0</v>
      </c>
      <c r="F11" s="21">
        <f>'Приложение '!S11</f>
        <v>0</v>
      </c>
      <c r="G11" s="21">
        <f>'Приложение '!T11</f>
        <v>0</v>
      </c>
      <c r="H11" s="20">
        <f>'Приложение '!U11</f>
        <v>15.12</v>
      </c>
      <c r="I11" s="20">
        <f>'Приложение '!V11</f>
        <v>9.97</v>
      </c>
      <c r="J11" s="20">
        <f>'Приложение '!W11</f>
        <v>10.78</v>
      </c>
      <c r="K11" s="20">
        <f t="shared" si="0"/>
        <v>35.87</v>
      </c>
    </row>
    <row r="12" spans="1:11" ht="126" hidden="1">
      <c r="A12" s="17" t="str">
        <f>'Приложение '!P13</f>
        <v>Протяженность введенных в эксплуатацию автомобильных дорог и улиц в соответствии с планировочными параметрами улиц принятой категории, км</v>
      </c>
      <c r="B12" s="18" t="str">
        <f>'Приложение '!O13</f>
        <v>ДАиГ</v>
      </c>
      <c r="C12" s="18"/>
      <c r="D12" s="21">
        <f>'Приложение '!Q13</f>
        <v>0</v>
      </c>
      <c r="E12" s="21">
        <f>'Приложение '!R13</f>
        <v>0</v>
      </c>
      <c r="F12" s="21">
        <f>'Приложение '!S13</f>
        <v>0</v>
      </c>
      <c r="G12" s="21">
        <f>'Приложение '!T13</f>
        <v>0</v>
      </c>
      <c r="H12" s="21">
        <f>'Приложение '!U13</f>
        <v>1.56</v>
      </c>
      <c r="I12" s="21">
        <f>'Приложение '!V13</f>
        <v>3.645</v>
      </c>
      <c r="J12" s="21">
        <f>'Приложение '!W13</f>
        <v>1.4</v>
      </c>
      <c r="K12" s="21">
        <f t="shared" si="0"/>
        <v>6.605</v>
      </c>
    </row>
    <row r="13" spans="1:11" ht="63" hidden="1">
      <c r="A13" s="17" t="str">
        <f>'Приложение '!P14</f>
        <v>Площадь отремонтированных автомобильных дорог, тыс.кв.м.</v>
      </c>
      <c r="B13" s="18" t="str">
        <f>'Приложение '!O14</f>
        <v>ДГХ</v>
      </c>
      <c r="C13" s="18"/>
      <c r="D13" s="21">
        <f>'Приложение '!Q14</f>
        <v>128.06</v>
      </c>
      <c r="E13" s="21">
        <f>'Приложение '!R14</f>
        <v>51.45</v>
      </c>
      <c r="F13" s="21">
        <f>'Приложение '!S14</f>
        <v>109.94</v>
      </c>
      <c r="G13" s="21">
        <f>'Приложение '!T14</f>
        <v>334.91</v>
      </c>
      <c r="H13" s="21">
        <f>'Приложение '!U14</f>
        <v>364.03</v>
      </c>
      <c r="I13" s="21">
        <f>'Приложение '!V14</f>
        <v>364.03</v>
      </c>
      <c r="J13" s="21">
        <f>'Приложение '!W14</f>
        <v>385.88</v>
      </c>
      <c r="K13" s="21">
        <f t="shared" si="0"/>
        <v>1738.3000000000002</v>
      </c>
    </row>
    <row r="14" spans="1:11" ht="78.75" hidden="1">
      <c r="A14" s="17" t="str">
        <f>'Приложение '!P15</f>
        <v>Протяженность линий уличного освещения, в отношении которых выполнен капитальный ремонт, км</v>
      </c>
      <c r="B14" s="18" t="str">
        <f>'Приложение '!O15</f>
        <v>ДГХ</v>
      </c>
      <c r="C14" s="18"/>
      <c r="D14" s="21">
        <f>'Приложение '!Q15</f>
        <v>5</v>
      </c>
      <c r="E14" s="21">
        <f>'Приложение '!R15</f>
        <v>5</v>
      </c>
      <c r="F14" s="21">
        <f>'Приложение '!S15</f>
        <v>5</v>
      </c>
      <c r="G14" s="21">
        <f>'Приложение '!T15</f>
        <v>5</v>
      </c>
      <c r="H14" s="21">
        <f>'Приложение '!U15</f>
        <v>5</v>
      </c>
      <c r="I14" s="21">
        <f>'Приложение '!V15</f>
        <v>5</v>
      </c>
      <c r="J14" s="21">
        <f>'Приложение '!W15</f>
        <v>5</v>
      </c>
      <c r="K14" s="21">
        <f t="shared" si="0"/>
        <v>35</v>
      </c>
    </row>
    <row r="15" spans="1:11" ht="203.25" customHeight="1" hidden="1">
      <c r="A15" s="17" t="str">
        <f>'Приложение '!P16</f>
        <v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B15" s="18" t="str">
        <f>'Приложение '!O16</f>
        <v>ДГХ</v>
      </c>
      <c r="C15" s="18"/>
      <c r="D15" s="21">
        <f>'Приложение '!Q16</f>
        <v>4321.27</v>
      </c>
      <c r="E15" s="21">
        <f>'Приложение '!R16</f>
        <v>4342.97</v>
      </c>
      <c r="F15" s="21">
        <f>'Приложение '!S16</f>
        <v>4364.67</v>
      </c>
      <c r="G15" s="21">
        <f>'Приложение '!T16</f>
        <v>4386.37</v>
      </c>
      <c r="H15" s="21">
        <f>'Приложение '!U16</f>
        <v>4408.07</v>
      </c>
      <c r="I15" s="21">
        <f>'Приложение '!V16</f>
        <v>4429.77</v>
      </c>
      <c r="J15" s="21">
        <f>'Приложение '!W16</f>
        <v>4451.47</v>
      </c>
      <c r="K15" s="21">
        <f t="shared" si="0"/>
        <v>30704.590000000004</v>
      </c>
    </row>
    <row r="16" spans="1:11" ht="66.75" customHeight="1" hidden="1">
      <c r="A16" s="17" t="str">
        <f>'Приложение '!P17</f>
        <v>Увеличение объема перевозок пассажиров городским пассажирским транспортом, %</v>
      </c>
      <c r="B16" s="18" t="str">
        <f>'Приложение '!O17</f>
        <v>ДГХ</v>
      </c>
      <c r="C16" s="18"/>
      <c r="D16" s="20">
        <f>'Приложение '!Q17</f>
        <v>1</v>
      </c>
      <c r="E16" s="20">
        <f>'Приложение '!R17</f>
        <v>1</v>
      </c>
      <c r="F16" s="20">
        <f>'Приложение '!S17</f>
        <v>1</v>
      </c>
      <c r="G16" s="20">
        <f>'Приложение '!T17</f>
        <v>1</v>
      </c>
      <c r="H16" s="20">
        <f>'Приложение '!U17</f>
        <v>2</v>
      </c>
      <c r="I16" s="20">
        <f>'Приложение '!V17</f>
        <v>2</v>
      </c>
      <c r="J16" s="20">
        <f>'Приложение '!W17</f>
        <v>2</v>
      </c>
      <c r="K16" s="21">
        <f t="shared" si="0"/>
        <v>10</v>
      </c>
    </row>
    <row r="17" spans="1:11" ht="110.25" hidden="1">
      <c r="A17" s="17" t="str">
        <f>'Приложение '!P18</f>
        <v>Доля остановочных пунктов, оборудованных маршрутными указателями, от общего количества остановочных пунктов, %</v>
      </c>
      <c r="B17" s="18" t="str">
        <f>'Приложение '!O18</f>
        <v>ДГХ</v>
      </c>
      <c r="C17" s="18"/>
      <c r="D17" s="20">
        <f>'Приложение '!Q18</f>
        <v>100</v>
      </c>
      <c r="E17" s="20">
        <f>'Приложение '!R18</f>
        <v>100</v>
      </c>
      <c r="F17" s="20">
        <f>'Приложение '!S18</f>
        <v>100</v>
      </c>
      <c r="G17" s="20">
        <f>'Приложение '!T18</f>
        <v>100</v>
      </c>
      <c r="H17" s="20">
        <f>'Приложение '!U18</f>
        <v>100</v>
      </c>
      <c r="I17" s="20">
        <f>'Приложение '!V18</f>
        <v>100</v>
      </c>
      <c r="J17" s="20">
        <f>'Приложение '!W18</f>
        <v>100</v>
      </c>
      <c r="K17" s="20">
        <f>J17</f>
        <v>100</v>
      </c>
    </row>
    <row r="18" spans="1:11" ht="63" hidden="1">
      <c r="A18" s="17" t="str">
        <f>'Приложение '!P19</f>
        <v>Количество приобретенных маршрутных автобусов категории "М3", ед.</v>
      </c>
      <c r="B18" s="18" t="str">
        <f>'Приложение '!O19</f>
        <v>ДИиЗО</v>
      </c>
      <c r="C18" s="18"/>
      <c r="D18" s="20">
        <f>'Приложение '!Q19</f>
        <v>7</v>
      </c>
      <c r="E18" s="20">
        <f>'Приложение '!R19</f>
        <v>0</v>
      </c>
      <c r="F18" s="20">
        <f>'Приложение '!S19</f>
        <v>0</v>
      </c>
      <c r="G18" s="20">
        <f>'Приложение '!T19</f>
        <v>0</v>
      </c>
      <c r="H18" s="20">
        <f>'Приложение '!U19</f>
        <v>7</v>
      </c>
      <c r="I18" s="20">
        <f>'Приложение '!V19</f>
        <v>7</v>
      </c>
      <c r="J18" s="20">
        <f>'Приложение '!W19</f>
        <v>7</v>
      </c>
      <c r="K18" s="21">
        <f>D18+E18+F18+G18+H18+I18+J18</f>
        <v>28</v>
      </c>
    </row>
    <row r="19" spans="1:11" ht="15.75" hidden="1">
      <c r="A19" s="263" t="s">
        <v>80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</row>
    <row r="20" spans="1:11" ht="15.75">
      <c r="A20" s="262" t="s">
        <v>79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 ht="35.25" customHeight="1" hidden="1">
      <c r="A21" s="259" t="s">
        <v>25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1"/>
    </row>
    <row r="22" spans="1:11" ht="126">
      <c r="A22" s="23" t="str">
        <f>'Приложение '!P26</f>
        <v>Количество выполненных проектно-изыскательские работы на объекты строительства: автомобильные дороги, улицы, транспортные сооружения, проект</v>
      </c>
      <c r="B22" s="18" t="str">
        <f>'Приложение '!O26</f>
        <v>ДАиГ</v>
      </c>
      <c r="C22" s="18" t="s">
        <v>4</v>
      </c>
      <c r="D22" s="20">
        <f>'Приложение '!Q26</f>
        <v>0</v>
      </c>
      <c r="E22" s="20">
        <f>'Приложение '!R26</f>
        <v>0</v>
      </c>
      <c r="F22" s="20">
        <f>'Приложение '!S26</f>
        <v>0</v>
      </c>
      <c r="G22" s="20">
        <f>'Приложение '!T26</f>
        <v>0</v>
      </c>
      <c r="H22" s="20">
        <f>'Приложение '!U26</f>
        <v>16</v>
      </c>
      <c r="I22" s="20">
        <f>'Приложение '!V26</f>
        <v>16</v>
      </c>
      <c r="J22" s="20">
        <f>'Приложение '!W26</f>
        <v>12</v>
      </c>
      <c r="K22" s="20"/>
    </row>
    <row r="23" spans="1:11" ht="94.5">
      <c r="A23" s="23" t="s">
        <v>145</v>
      </c>
      <c r="B23" s="18" t="e">
        <f>'Приложение '!#REF!</f>
        <v>#REF!</v>
      </c>
      <c r="C23" s="18" t="s">
        <v>4</v>
      </c>
      <c r="D23" s="20"/>
      <c r="E23" s="20"/>
      <c r="F23" s="20"/>
      <c r="G23" s="20"/>
      <c r="H23" s="53">
        <v>30</v>
      </c>
      <c r="I23" s="53">
        <v>36</v>
      </c>
      <c r="J23" s="53">
        <v>10</v>
      </c>
      <c r="K23" s="20"/>
    </row>
    <row r="24" spans="1:11" ht="78.75">
      <c r="A24" s="23" t="str">
        <f>'Приложение '!P27</f>
        <v>Протяженность введенных в эксплуатацию автомобильных дорог и улиц, км</v>
      </c>
      <c r="B24" s="18" t="str">
        <f>'Приложение '!O27</f>
        <v>ДАиГ</v>
      </c>
      <c r="C24" s="18" t="s">
        <v>4</v>
      </c>
      <c r="D24" s="20">
        <f>'Приложение '!Q27</f>
        <v>0</v>
      </c>
      <c r="E24" s="20">
        <f>'Приложение '!R27</f>
        <v>0</v>
      </c>
      <c r="F24" s="20">
        <f>'Приложение '!S27</f>
        <v>0</v>
      </c>
      <c r="G24" s="20">
        <f>'Приложение '!T27</f>
        <v>0</v>
      </c>
      <c r="H24" s="21">
        <f>'Приложение '!U27</f>
        <v>15.120000000000001</v>
      </c>
      <c r="I24" s="21">
        <f>'Приложение '!V27</f>
        <v>9.97</v>
      </c>
      <c r="J24" s="21">
        <f>'Приложение '!W27</f>
        <v>10.78</v>
      </c>
      <c r="K24" s="20"/>
    </row>
    <row r="25" spans="1:11" ht="78.75">
      <c r="A25" s="23" t="s">
        <v>175</v>
      </c>
      <c r="B25" s="18" t="str">
        <f>'Приложение '!O28</f>
        <v>ДАиГ</v>
      </c>
      <c r="C25" s="18" t="s">
        <v>4</v>
      </c>
      <c r="D25" s="20"/>
      <c r="E25" s="20"/>
      <c r="F25" s="20"/>
      <c r="G25" s="20"/>
      <c r="H25" s="20"/>
      <c r="I25" s="68">
        <v>413</v>
      </c>
      <c r="J25" s="68">
        <v>460</v>
      </c>
      <c r="K25" s="20"/>
    </row>
    <row r="26" spans="1:11" ht="66" customHeight="1">
      <c r="A26" s="23" t="str">
        <f>'Приложение '!P28</f>
        <v>Протяженность введенных в эксплуатацию линий уличного освещения, км</v>
      </c>
      <c r="B26" s="18" t="str">
        <f>'Приложение '!O28</f>
        <v>ДАиГ</v>
      </c>
      <c r="C26" s="18" t="s">
        <v>4</v>
      </c>
      <c r="D26" s="20">
        <f>'Приложение '!Q28</f>
        <v>0</v>
      </c>
      <c r="E26" s="20">
        <f>'Приложение '!R28</f>
        <v>0</v>
      </c>
      <c r="F26" s="20">
        <f>'Приложение '!S28</f>
        <v>0</v>
      </c>
      <c r="G26" s="20">
        <f>'Приложение '!T28</f>
        <v>0</v>
      </c>
      <c r="H26" s="21">
        <f>'Приложение '!U28</f>
        <v>5.99</v>
      </c>
      <c r="I26" s="21">
        <f>'Приложение '!V28</f>
        <v>8.98</v>
      </c>
      <c r="J26" s="21">
        <f>'Приложение '!W28</f>
        <v>20.77</v>
      </c>
      <c r="K26" s="21"/>
    </row>
    <row r="27" spans="1:11" ht="126">
      <c r="A27" s="23" t="str">
        <f>'Приложение '!P29</f>
        <v>Протяженность введенных в эксплуатацию автомобильных дорог и улиц в соответствии с планировочными параметрами улиц принятой категории, км</v>
      </c>
      <c r="B27" s="18" t="str">
        <f>'Приложение '!O29</f>
        <v>ДАиГ</v>
      </c>
      <c r="C27" s="18" t="s">
        <v>4</v>
      </c>
      <c r="D27" s="20">
        <f>'Приложение '!Q29</f>
        <v>0</v>
      </c>
      <c r="E27" s="20">
        <f>'Приложение '!R29</f>
        <v>0</v>
      </c>
      <c r="F27" s="20">
        <f>'Приложение '!S29</f>
        <v>0</v>
      </c>
      <c r="G27" s="21">
        <f>'Приложение '!T29</f>
        <v>0</v>
      </c>
      <c r="H27" s="21">
        <f>'Приложение '!U29</f>
        <v>1.56</v>
      </c>
      <c r="I27" s="21">
        <f>'Приложение '!V29</f>
        <v>3.645</v>
      </c>
      <c r="J27" s="21">
        <f>'Приложение '!W29</f>
        <v>1.4</v>
      </c>
      <c r="K27" s="21"/>
    </row>
    <row r="28" spans="1:11" ht="43.5" customHeight="1">
      <c r="A28" s="259" t="s">
        <v>51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1"/>
    </row>
    <row r="29" spans="1:11" ht="78.75">
      <c r="A29" s="19" t="str">
        <f>'Приложение '!P334</f>
        <v>Площадь отремонтированных автомобильных дорог, тыс.кв.м.</v>
      </c>
      <c r="B29" s="18" t="str">
        <f>'Приложение '!O334</f>
        <v>ДГХ</v>
      </c>
      <c r="C29" s="18" t="s">
        <v>4</v>
      </c>
      <c r="D29" s="67">
        <v>291.227</v>
      </c>
      <c r="E29" s="21">
        <v>40</v>
      </c>
      <c r="F29" s="21">
        <v>20</v>
      </c>
      <c r="G29" s="21">
        <v>20</v>
      </c>
      <c r="H29" s="21">
        <f>'Приложение '!U334</f>
        <v>364.03</v>
      </c>
      <c r="I29" s="21">
        <f>'Приложение '!V334</f>
        <v>364.03</v>
      </c>
      <c r="J29" s="21">
        <f>'Приложение '!W334</f>
        <v>385.88</v>
      </c>
      <c r="K29" s="21"/>
    </row>
    <row r="30" spans="1:11" ht="207.75" customHeight="1">
      <c r="A30" s="19" t="str">
        <f>'Приложение '!P336</f>
        <v>Площадь автомобильных дорог, искусственных сооружений обеспеченных комплексным содержанием в соответствии с требованиями к эксплуатационному состоянию, допустимому по условиям обеспечения безопасности дорожного движения, тыс.кв.м.</v>
      </c>
      <c r="B30" s="18" t="str">
        <f>'Приложение '!O336</f>
        <v>ДГХ</v>
      </c>
      <c r="C30" s="18" t="s">
        <v>4</v>
      </c>
      <c r="D30" s="21">
        <f>'Приложение '!Q336</f>
        <v>4321.27</v>
      </c>
      <c r="E30" s="21">
        <f>'Приложение '!R336</f>
        <v>4342.97</v>
      </c>
      <c r="F30" s="21">
        <f>'Приложение '!S336</f>
        <v>4364.67</v>
      </c>
      <c r="G30" s="21">
        <f>'Приложение '!T336</f>
        <v>4386.37</v>
      </c>
      <c r="H30" s="21">
        <f>'Приложение '!U336</f>
        <v>4408.07</v>
      </c>
      <c r="I30" s="21">
        <f>'Приложение '!V336</f>
        <v>4429.77</v>
      </c>
      <c r="J30" s="21">
        <f>'Приложение '!W336</f>
        <v>4451.47</v>
      </c>
      <c r="K30" s="21"/>
    </row>
    <row r="31" spans="1:11" ht="316.5" customHeight="1">
      <c r="A31" s="19" t="str">
        <f>'Приложение '!P337</f>
        <v>Степень соблюдения качества выполняемой муниципальной работы, %</v>
      </c>
      <c r="B31" s="18" t="str">
        <f>'Приложение '!O337</f>
        <v>ДГХ</v>
      </c>
      <c r="C31" s="18" t="s">
        <v>1</v>
      </c>
      <c r="D31" s="20">
        <f>'Приложение '!Q337</f>
        <v>100</v>
      </c>
      <c r="E31" s="20">
        <f>'Приложение '!R337</f>
        <v>100</v>
      </c>
      <c r="F31" s="20">
        <f>'Приложение '!S337</f>
        <v>100</v>
      </c>
      <c r="G31" s="20">
        <f>'Приложение '!T337</f>
        <v>100</v>
      </c>
      <c r="H31" s="20">
        <f>'Приложение '!U337</f>
        <v>100</v>
      </c>
      <c r="I31" s="20">
        <f>'Приложение '!V337</f>
        <v>100</v>
      </c>
      <c r="J31" s="20">
        <f>'Приложение '!W337</f>
        <v>100</v>
      </c>
      <c r="K31" s="20" t="s">
        <v>2</v>
      </c>
    </row>
    <row r="32" spans="1:11" ht="15.75">
      <c r="A32" s="262" t="s">
        <v>78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</row>
    <row r="33" spans="1:11" ht="45.75" customHeight="1" hidden="1">
      <c r="A33" s="259" t="s">
        <v>62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1"/>
    </row>
    <row r="34" spans="1:11" ht="65.25" customHeight="1">
      <c r="A34" s="17" t="str">
        <f>'Приложение '!P362</f>
        <v>Увеличение объема перевозок пассажиров городским пассажирским транспортом, %</v>
      </c>
      <c r="B34" s="18" t="str">
        <f>'Приложение '!O362</f>
        <v>ДГХ</v>
      </c>
      <c r="C34" s="18" t="s">
        <v>3</v>
      </c>
      <c r="D34" s="18">
        <f>'Приложение '!Q362</f>
        <v>1</v>
      </c>
      <c r="E34" s="18">
        <f>'Приложение '!R362</f>
        <v>1</v>
      </c>
      <c r="F34" s="18">
        <f>'Приложение '!S362</f>
        <v>1</v>
      </c>
      <c r="G34" s="18">
        <f>'Приложение '!T362</f>
        <v>1</v>
      </c>
      <c r="H34" s="18">
        <f>'Приложение '!U362</f>
        <v>2</v>
      </c>
      <c r="I34" s="18">
        <f>'Приложение '!V362</f>
        <v>2</v>
      </c>
      <c r="J34" s="18">
        <f>'Приложение '!W362</f>
        <v>2</v>
      </c>
      <c r="K34" s="18"/>
    </row>
    <row r="35" spans="1:11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ht="15.75">
      <c r="A36" s="16"/>
    </row>
  </sheetData>
  <sheetProtection/>
  <mergeCells count="14">
    <mergeCell ref="A21:K21"/>
    <mergeCell ref="A28:K28"/>
    <mergeCell ref="A32:K32"/>
    <mergeCell ref="A33:K33"/>
    <mergeCell ref="A2:K2"/>
    <mergeCell ref="C4:C6"/>
    <mergeCell ref="A19:K19"/>
    <mergeCell ref="A20:K20"/>
    <mergeCell ref="A4:A6"/>
    <mergeCell ref="B4:B6"/>
    <mergeCell ref="D4:J5"/>
    <mergeCell ref="K4:K6"/>
    <mergeCell ref="A7:K7"/>
    <mergeCell ref="A8:K8"/>
  </mergeCells>
  <printOptions horizontalCentered="1"/>
  <pageMargins left="0.5118110236220472" right="0.1968503937007874" top="0.31496062992125984" bottom="0.1968503937007874" header="0.11811023622047245" footer="0.1181102362204724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Кононенко Алексей Владимирович</dc:creator>
  <cp:keywords/>
  <dc:description/>
  <cp:lastModifiedBy>Кононенко Алексей Владимирович</cp:lastModifiedBy>
  <cp:lastPrinted>2015-05-16T05:50:45Z</cp:lastPrinted>
  <dcterms:created xsi:type="dcterms:W3CDTF">2013-11-12T10:33:05Z</dcterms:created>
  <dcterms:modified xsi:type="dcterms:W3CDTF">2015-06-03T07:53:29Z</dcterms:modified>
  <cp:category/>
  <cp:version/>
  <cp:contentType/>
  <cp:contentStatus/>
</cp:coreProperties>
</file>