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приложение 1" sheetId="1" r:id="rId1"/>
  </sheets>
  <definedNames>
    <definedName name="_xlnm._FilterDatabase" localSheetId="0" hidden="1">'приложение 1'!$A$9:$O$9</definedName>
    <definedName name="_xlnm.Print_Titles" localSheetId="0">'приложение 1'!$10:$11</definedName>
  </definedNames>
  <calcPr fullCalcOnLoad="1" fullPrecision="0"/>
</workbook>
</file>

<file path=xl/sharedStrings.xml><?xml version="1.0" encoding="utf-8"?>
<sst xmlns="http://schemas.openxmlformats.org/spreadsheetml/2006/main" count="508" uniqueCount="92">
  <si>
    <t>2014 год</t>
  </si>
  <si>
    <t>2015 год</t>
  </si>
  <si>
    <t>2016 год</t>
  </si>
  <si>
    <t>Целевые показатели результатов реализации муниципальной программы</t>
  </si>
  <si>
    <t xml:space="preserve"> 2014 год</t>
  </si>
  <si>
    <t>Всего, в том числе:</t>
  </si>
  <si>
    <t>- за счет средств местного бюджета</t>
  </si>
  <si>
    <t>х</t>
  </si>
  <si>
    <t xml:space="preserve"> Источники финансирования</t>
  </si>
  <si>
    <t>В том числе  по годам:</t>
  </si>
  <si>
    <t>- за счет межбюджетных трансфертов из окружного бюджета</t>
  </si>
  <si>
    <t>Количество детей и молодежи отдохнувших на базе лагерей с дневным пребыванием детей, чел.</t>
  </si>
  <si>
    <t>Количество выполненных проектных работ, ед.</t>
  </si>
  <si>
    <t>Количество временных мобильных туалетов, предоставленных при проведении городских массовых мероприятий, ед.</t>
  </si>
  <si>
    <t>Количество муниципальных учреждений, подведомственных департаменту культуры, молодёжной политики и спорта, обеспеченных   комплексным содержанием объектов, ед.</t>
  </si>
  <si>
    <t>Наименование показателя, ед. изм.</t>
  </si>
  <si>
    <t>Количество молодых людей, занимающихся военно-прикладными, экстремальными и техническими видами спорта, чел.</t>
  </si>
  <si>
    <t>Количество детей и молодежи, занимающихся в молодежно-подростковых клубах и центрах по месту жительства, чел.</t>
  </si>
  <si>
    <t>Количество молодых людей, вовлеченных в городские проекты и мероприятия реализуемые подведомственными учреждениями, чел.</t>
  </si>
  <si>
    <t>Степень соблюдения стандарта качества оказываемой муниципальной услуги, %</t>
  </si>
  <si>
    <t>Департамент городского хозяйства</t>
  </si>
  <si>
    <t>Департамент архитектуры и градостроительства</t>
  </si>
  <si>
    <t>департамент культуры, молодёжной политики и спорта</t>
  </si>
  <si>
    <t>Количество детей и молодежи, отдохнувших на базе лагерей с дневным пребыванием, чел.</t>
  </si>
  <si>
    <t>-</t>
  </si>
  <si>
    <t xml:space="preserve"> Наименование </t>
  </si>
  <si>
    <t>Ответственный (администратор или соадминистратор)</t>
  </si>
  <si>
    <t>Значение показателя, в том числе:</t>
  </si>
  <si>
    <t>Конечный результат реализации муниципальной программы</t>
  </si>
  <si>
    <t>Цель подпрограммы 1: вовлечение молодежи в активную социальную жизнь города</t>
  </si>
  <si>
    <t xml:space="preserve">Мероприятие 1.1.1. Обеспечение функционирования и развития учреждений, оказывающих муниципальную услугу </t>
  </si>
  <si>
    <t>Мероприятие 1.1.3. Организация установки и обслуживания временных мобильных туалетов при проведении городских массовых мероприятий</t>
  </si>
  <si>
    <t xml:space="preserve">Мероприятие 1.1.2. Организация комплексного содержания объектов муниципальных учреждений, подведомственных департаменту культуры, молодёжной политики и спорта (предоставление коммунальных услуг, услуг по содержанию муниципального имущества) </t>
  </si>
  <si>
    <t>Цель подпрограммы 2: создание условий для улучшения качества предоставляемых услуг</t>
  </si>
  <si>
    <t>Задача 2.1. Создание современной среды учреждений молодёжной политики</t>
  </si>
  <si>
    <t>Цель подпрограммы 3: Сохранение объема предоставляемой услуги</t>
  </si>
  <si>
    <t>Целевые показатели результатов реализации муниципальной подпрограммы</t>
  </si>
  <si>
    <t>Целевые показатели результатов реализации  муниципальной программы</t>
  </si>
  <si>
    <t>Программные мероприятия, объём ассигнований на реализацию программы</t>
  </si>
  <si>
    <t>и показатели результатов результаты реализации муниципальной программы</t>
  </si>
  <si>
    <t>Всего по подпрограмме  1 «Организация мероприятий по работе с детьми и молодёжью»</t>
  </si>
  <si>
    <t>2017 год</t>
  </si>
  <si>
    <t>2018 год</t>
  </si>
  <si>
    <t>2019 год</t>
  </si>
  <si>
    <t>2020 год</t>
  </si>
  <si>
    <t>Количество реконструированных объектов молодежной политики, ед.</t>
  </si>
  <si>
    <t>Количество вновь введенных  объектов молодежной политики, ед.</t>
  </si>
  <si>
    <t>Количество вновь введенных детских загородных оздоровительных учреждений, ед.</t>
  </si>
  <si>
    <t>Мероприятие 2.2. Строительство (реконструкция) объектов, предназначенных для размещения детских загородных оздоровительных учреждений</t>
  </si>
  <si>
    <t>Количество объектов, на которых установленно ограждение, ед.</t>
  </si>
  <si>
    <t>Мероприятие 2.1.1. Выполнение работ по капитальному ремонту объекта: "Встроенно-пристроенное помещение, расположенное по адресу: г.Сургут, ул. Первопроходцев, 18"</t>
  </si>
  <si>
    <t>Мероприятие 2.1.2. Выполнение работ по капитальному ремонту объекта: "Встроенно-пристроенное помещение, ул. Просвещения, 29"</t>
  </si>
  <si>
    <t>Мероприятие 2.1.3. Выполнение работ по сносу объекта: "Нежилое здание, г.Сургут, ул.Озерная, д.11/1"</t>
  </si>
  <si>
    <t>Мероприятие 2.1.4. Выполнение работ по реконструкции объекта незавершенного строительства "Канализация города и промзоны г.Сургута. Базисный склад жидкого хлора под Центр технических видов спорта на базе муниципального бюджетного учреждения "Центр специальной подготовки "Сибирский легион".</t>
  </si>
  <si>
    <t>Мероприятие 2.1.5. Выполнение работ по строительству объекта  "Мототрасса на Зайчьем острове".</t>
  </si>
  <si>
    <t>Мероприятие 2.2.1. Выполнение работ по строительству объекта: "Загородный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 город Сургут"</t>
  </si>
  <si>
    <t>Мероприятие 3.1.1.2. 
«Создание условий для работы лагерей с дневным пребыванием детей"</t>
  </si>
  <si>
    <t>Количество временно трудоустроенных, чел.</t>
  </si>
  <si>
    <t>Приложение 1 к муниципальной программе</t>
  </si>
  <si>
    <t>Мероприятие 3.1.1.1. 
«Организация отдыха и оздоровления детей, проживающих в муниципальных образованиях автономного округа»</t>
  </si>
  <si>
    <t>"Молодежная политика Сургута на 2014 - 2020 годы"</t>
  </si>
  <si>
    <t>Объем финансирования (всего, руб.)</t>
  </si>
  <si>
    <t>Комплексная цель программы: создание  условий для реализации государственной молодежной политики на территории  города Сургута</t>
  </si>
  <si>
    <t>Количество мероприятий, проведённых учреждениями молодежной политики, ед.</t>
  </si>
  <si>
    <t>Количество мероприятий, проведенных учреждениями молодежной политики, ед.</t>
  </si>
  <si>
    <t>Подпрограмма 1  «Организация мероприятий по работе с детьми и молодежью»</t>
  </si>
  <si>
    <t>Задача 1.1. Развитие и сохранение направлений работы с молодежью:
- вовлечение молодежи в социальную практику, трудовую и экономическую деятельность города;
- военно-патриотическое воспитание молодежи;
- работа с детьми и молодежью по месту жительства;
- участие молодежи в управлении общественной жизнью;
- выявление и продвижение талантливой молодежи города;
- развитие добровольческого движения в молодежной среде;
- работа с молодой семьей;
- профилактика рискованного поведения в молодежной среде;
- информационное обеспечение молодежной политики.</t>
  </si>
  <si>
    <t>Количество заключенных трудовых договоров с подростками и молодежью, ед.</t>
  </si>
  <si>
    <t>Подпрограмма  2 «Развитие инфраструктуры сферы молодежной политики»</t>
  </si>
  <si>
    <t>Количество объектов молодежной политики, на которых выполнен капитальный ремонт, ед.</t>
  </si>
  <si>
    <t>Мероприятие 2.1. Строительство,  реконструкция и капитальный ремонт объектов в сфере молодежной политики</t>
  </si>
  <si>
    <t>Количество снесенных объектов, неподлежащих эксплуатации, ед.</t>
  </si>
  <si>
    <t>Всего по подпрограмме 2 «Развитие инфраструктуры сферы молодежной политики»</t>
  </si>
  <si>
    <t>Подпрограмма 3  «Организация отдыха детей и молодежи в каникулярное время» (на базе учреждений молодежной политики)»</t>
  </si>
  <si>
    <t>Задача 3.1.  Организация отдыха детей и молодежи в каникулярное время на базе учреждений молодежной политики</t>
  </si>
  <si>
    <t>Мероприятие 3.1.1.
Организация работы лагерей дневного пребывания, включая обеспечение питанием  (на базе учреждений молодежной политики)</t>
  </si>
  <si>
    <t>Всего по подпрограмме 3 «Организация отдыха детей и молодежи в каникулярное время» (на базе учреждений молодежной политики)</t>
  </si>
  <si>
    <t>Общий объем ассигнований на реализацию программы-всего, в том числе:</t>
  </si>
  <si>
    <t>Объем ассигнований администратора - департамента культуры, молодёжной политки и спорта</t>
  </si>
  <si>
    <t>Объем ассигнований соадминистратора - департамента городского хозяйства</t>
  </si>
  <si>
    <t>Объем ассигнований соадминистратора - департамента архитектуры и градостроительства</t>
  </si>
  <si>
    <t>за счет межбюджетных трансфертов из окружного бюджета</t>
  </si>
  <si>
    <t>за счет средств местного бюджета</t>
  </si>
  <si>
    <t>за счет других источников (плата потребителей услуги)</t>
  </si>
  <si>
    <t>Мероприятие 2.1.4. Выполнение работ по строительству объекта: "Мототрасса на "Заячьем острове"</t>
  </si>
  <si>
    <t>Количество выполненных работ по вертикальной планировке объекта, ед.</t>
  </si>
  <si>
    <t>Мероприятие 2.1.5. «Установка ограждения на объекте Центр специальной подготовки "Сибирский легион"</t>
  </si>
  <si>
    <t>от______________ №___________________</t>
  </si>
  <si>
    <t>Мероприятие 1.1.1.1. Реализация мероприятий по обеспечению функционирования и развития учреждений, оказывающих муниципальную услугу "Организация мероприятий по работе с детьми и молодежью"</t>
  </si>
  <si>
    <t>Мероприятие 1.1.1.2. Реализация программы "Организация трудоустройства несовершеннолетних граждан в возрасте от 14 до 18 лет на временные рабочие места "Молодежный труловой отряд" в рамках "Конкурса проектов муниципальных образований Ханты-Мансийского автономного округа Югры нацеленных на временное трудоустройство старших школьников, студентов, профессиональную ориентацию старших школьников (организация работы молодежных трудовых, сервисных отрядов)"</t>
  </si>
  <si>
    <t>Мероприятие 1.1.1.3. Реализация мероприятий по содействию трудоустройства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- Югре на 2014-2020 годы"</t>
  </si>
  <si>
    <t>Приложение  к постановлению Администрации города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</si>
</sst>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3" fontId="8" fillId="32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4" fillId="32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2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43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4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11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top" wrapText="1"/>
    </xf>
    <xf numFmtId="1" fontId="8" fillId="0" borderId="11" xfId="0" applyNumberFormat="1" applyFont="1" applyBorder="1" applyAlignment="1">
      <alignment horizontal="center" vertical="top" wrapText="1"/>
    </xf>
    <xf numFmtId="1" fontId="8" fillId="0" borderId="12" xfId="0" applyNumberFormat="1" applyFont="1" applyBorder="1" applyAlignment="1">
      <alignment horizontal="center" vertical="top" wrapText="1"/>
    </xf>
    <xf numFmtId="1" fontId="8" fillId="0" borderId="13" xfId="0" applyNumberFormat="1" applyFont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1" fontId="8" fillId="0" borderId="12" xfId="0" applyNumberFormat="1" applyFont="1" applyFill="1" applyBorder="1" applyAlignment="1">
      <alignment horizontal="center" vertical="top" wrapText="1"/>
    </xf>
    <xf numFmtId="1" fontId="8" fillId="0" borderId="13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="60" zoomScaleNormal="60" zoomScaleSheetLayoutView="80" zoomScalePageLayoutView="0" workbookViewId="0" topLeftCell="D1">
      <pane ySplit="11" topLeftCell="A15" activePane="bottomLeft" state="frozen"/>
      <selection pane="topLeft" activeCell="A1" sqref="A1"/>
      <selection pane="bottomLeft" activeCell="A18" sqref="A18:T18"/>
    </sheetView>
  </sheetViews>
  <sheetFormatPr defaultColWidth="9.140625" defaultRowHeight="15"/>
  <cols>
    <col min="1" max="1" width="32.140625" style="24" customWidth="1"/>
    <col min="2" max="3" width="16.57421875" style="5" customWidth="1"/>
    <col min="4" max="4" width="14.00390625" style="0" bestFit="1" customWidth="1"/>
    <col min="5" max="5" width="14.00390625" style="0" customWidth="1"/>
    <col min="6" max="6" width="14.140625" style="0" customWidth="1"/>
    <col min="7" max="7" width="14.00390625" style="0" customWidth="1"/>
    <col min="8" max="8" width="13.7109375" style="0" customWidth="1"/>
    <col min="9" max="9" width="14.421875" style="0" customWidth="1"/>
    <col min="10" max="10" width="13.7109375" style="0" customWidth="1"/>
    <col min="11" max="11" width="17.57421875" style="0" customWidth="1"/>
    <col min="12" max="12" width="27.57421875" style="0" customWidth="1"/>
    <col min="13" max="13" width="9.8515625" style="3" customWidth="1"/>
    <col min="14" max="14" width="9.57421875" style="3" customWidth="1"/>
    <col min="15" max="15" width="9.421875" style="3" customWidth="1"/>
    <col min="16" max="16" width="9.57421875" style="3" customWidth="1"/>
    <col min="17" max="19" width="10.140625" style="3" customWidth="1"/>
    <col min="20" max="20" width="16.140625" style="10" customWidth="1"/>
    <col min="21" max="21" width="29.57421875" style="0" customWidth="1"/>
  </cols>
  <sheetData>
    <row r="1" spans="15:20" ht="15.75">
      <c r="O1" s="50" t="s">
        <v>91</v>
      </c>
      <c r="P1" s="50"/>
      <c r="Q1" s="50"/>
      <c r="R1" s="50"/>
      <c r="S1" s="50"/>
      <c r="T1" s="50"/>
    </row>
    <row r="2" spans="15:20" ht="15.75">
      <c r="O2" s="50" t="s">
        <v>87</v>
      </c>
      <c r="P2" s="50"/>
      <c r="Q2" s="50"/>
      <c r="R2" s="50"/>
      <c r="S2" s="50"/>
      <c r="T2" s="50"/>
    </row>
    <row r="4" spans="1:19" ht="15.75" customHeight="1">
      <c r="A4" s="22"/>
      <c r="B4" s="4"/>
      <c r="C4" s="4"/>
      <c r="D4" s="1"/>
      <c r="E4" s="1"/>
      <c r="F4" s="1"/>
      <c r="G4" s="1"/>
      <c r="H4" s="1"/>
      <c r="I4" s="1"/>
      <c r="J4" s="1"/>
      <c r="K4" s="1"/>
      <c r="L4" s="6"/>
      <c r="M4" s="2"/>
      <c r="N4" s="2"/>
      <c r="O4" s="21" t="s">
        <v>58</v>
      </c>
      <c r="P4" s="2"/>
      <c r="Q4" s="2"/>
      <c r="R4" s="2"/>
      <c r="S4" s="2"/>
    </row>
    <row r="5" spans="1:19" ht="18.75" customHeight="1">
      <c r="A5" s="22"/>
      <c r="B5" s="4"/>
      <c r="C5" s="4"/>
      <c r="D5" s="1"/>
      <c r="E5" s="1"/>
      <c r="F5" s="1"/>
      <c r="G5" s="1"/>
      <c r="H5" s="1"/>
      <c r="I5" s="1"/>
      <c r="J5" s="1"/>
      <c r="K5" s="1"/>
      <c r="L5" s="6"/>
      <c r="M5" s="2"/>
      <c r="N5" s="2"/>
      <c r="O5" s="21" t="s">
        <v>60</v>
      </c>
      <c r="P5" s="2"/>
      <c r="Q5" s="2"/>
      <c r="R5" s="2"/>
      <c r="S5" s="2"/>
    </row>
    <row r="6" spans="1:20" s="7" customFormat="1" ht="18" customHeight="1">
      <c r="A6" s="56" t="s">
        <v>38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s="7" customFormat="1" ht="18" customHeight="1">
      <c r="A7" s="56" t="s">
        <v>39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s="7" customFormat="1" ht="17.25" customHeight="1">
      <c r="A8" s="56" t="s">
        <v>60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19" ht="15.75">
      <c r="A9" s="23"/>
      <c r="B9" s="4"/>
      <c r="C9" s="4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</row>
    <row r="10" spans="1:20" ht="16.5" customHeight="1">
      <c r="A10" s="57" t="s">
        <v>25</v>
      </c>
      <c r="B10" s="76" t="s">
        <v>8</v>
      </c>
      <c r="C10" s="76" t="s">
        <v>61</v>
      </c>
      <c r="D10" s="57" t="s">
        <v>9</v>
      </c>
      <c r="E10" s="57"/>
      <c r="F10" s="57"/>
      <c r="G10" s="57"/>
      <c r="H10" s="57"/>
      <c r="I10" s="57"/>
      <c r="J10" s="57"/>
      <c r="K10" s="57" t="s">
        <v>26</v>
      </c>
      <c r="L10" s="57" t="s">
        <v>15</v>
      </c>
      <c r="M10" s="57" t="s">
        <v>27</v>
      </c>
      <c r="N10" s="57"/>
      <c r="O10" s="57"/>
      <c r="P10" s="57"/>
      <c r="Q10" s="57"/>
      <c r="R10" s="57"/>
      <c r="S10" s="57"/>
      <c r="T10" s="57" t="s">
        <v>28</v>
      </c>
    </row>
    <row r="11" spans="1:20" ht="57.75" customHeight="1">
      <c r="A11" s="66"/>
      <c r="B11" s="66"/>
      <c r="C11" s="66"/>
      <c r="D11" s="30" t="s">
        <v>4</v>
      </c>
      <c r="E11" s="30" t="s">
        <v>1</v>
      </c>
      <c r="F11" s="30" t="s">
        <v>2</v>
      </c>
      <c r="G11" s="30" t="s">
        <v>41</v>
      </c>
      <c r="H11" s="30" t="s">
        <v>42</v>
      </c>
      <c r="I11" s="30" t="s">
        <v>43</v>
      </c>
      <c r="J11" s="30" t="s">
        <v>44</v>
      </c>
      <c r="K11" s="66"/>
      <c r="L11" s="66"/>
      <c r="M11" s="30" t="s">
        <v>0</v>
      </c>
      <c r="N11" s="30" t="s">
        <v>1</v>
      </c>
      <c r="O11" s="30" t="s">
        <v>2</v>
      </c>
      <c r="P11" s="30" t="s">
        <v>41</v>
      </c>
      <c r="Q11" s="30" t="s">
        <v>42</v>
      </c>
      <c r="R11" s="30" t="s">
        <v>43</v>
      </c>
      <c r="S11" s="30" t="s">
        <v>44</v>
      </c>
      <c r="T11" s="66"/>
    </row>
    <row r="12" spans="1:20" ht="24" customHeight="1">
      <c r="A12" s="64" t="s">
        <v>62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</row>
    <row r="13" spans="1:20" ht="50.25" customHeight="1">
      <c r="A13" s="69" t="s">
        <v>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13" t="s">
        <v>63</v>
      </c>
      <c r="M13" s="12">
        <f>966</f>
        <v>966</v>
      </c>
      <c r="N13" s="12">
        <v>977</v>
      </c>
      <c r="O13" s="12">
        <v>987</v>
      </c>
      <c r="P13" s="12">
        <v>987</v>
      </c>
      <c r="Q13" s="12">
        <v>987</v>
      </c>
      <c r="R13" s="12">
        <v>987</v>
      </c>
      <c r="S13" s="12">
        <v>987</v>
      </c>
      <c r="T13" s="25">
        <f>SUM(M13:S13)</f>
        <v>6878</v>
      </c>
    </row>
    <row r="14" spans="1:20" ht="63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13" t="s">
        <v>23</v>
      </c>
      <c r="M14" s="12">
        <v>420</v>
      </c>
      <c r="N14" s="12">
        <v>420</v>
      </c>
      <c r="O14" s="12">
        <v>420</v>
      </c>
      <c r="P14" s="12">
        <v>420</v>
      </c>
      <c r="Q14" s="12">
        <v>420</v>
      </c>
      <c r="R14" s="12">
        <v>420</v>
      </c>
      <c r="S14" s="12">
        <v>420</v>
      </c>
      <c r="T14" s="25">
        <f>SUM(M14:S14)</f>
        <v>2940</v>
      </c>
    </row>
    <row r="15" spans="1:20" s="7" customFormat="1" ht="20.25" customHeight="1">
      <c r="A15" s="69" t="s">
        <v>65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1:20" ht="19.5" customHeight="1">
      <c r="A16" s="64" t="s">
        <v>29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7" customFormat="1" ht="45.75" customHeight="1">
      <c r="A17" s="69" t="s">
        <v>37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13" t="s">
        <v>64</v>
      </c>
      <c r="M17" s="12">
        <f>966</f>
        <v>966</v>
      </c>
      <c r="N17" s="12">
        <v>977</v>
      </c>
      <c r="O17" s="12">
        <v>987</v>
      </c>
      <c r="P17" s="12">
        <v>987</v>
      </c>
      <c r="Q17" s="12">
        <v>987</v>
      </c>
      <c r="R17" s="12">
        <v>987</v>
      </c>
      <c r="S17" s="12">
        <v>987</v>
      </c>
      <c r="T17" s="25">
        <f>SUM(M17:S17)</f>
        <v>6878</v>
      </c>
    </row>
    <row r="18" spans="1:20" ht="156.75" customHeight="1">
      <c r="A18" s="64" t="s">
        <v>66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</row>
    <row r="19" spans="1:20" ht="31.5" customHeight="1">
      <c r="A19" s="67" t="s">
        <v>30</v>
      </c>
      <c r="B19" s="8" t="s">
        <v>5</v>
      </c>
      <c r="C19" s="9">
        <f>SUM(D19:J19)</f>
        <v>1774385377</v>
      </c>
      <c r="D19" s="9">
        <f aca="true" t="shared" si="0" ref="D19:J19">D20+D21</f>
        <v>247846530</v>
      </c>
      <c r="E19" s="9">
        <f t="shared" si="0"/>
        <v>264023729</v>
      </c>
      <c r="F19" s="11">
        <f t="shared" si="0"/>
        <v>256456706</v>
      </c>
      <c r="G19" s="11">
        <f t="shared" si="0"/>
        <v>251514603</v>
      </c>
      <c r="H19" s="11">
        <f t="shared" si="0"/>
        <v>251514603</v>
      </c>
      <c r="I19" s="11">
        <f t="shared" si="0"/>
        <v>251514603</v>
      </c>
      <c r="J19" s="11">
        <f t="shared" si="0"/>
        <v>251514603</v>
      </c>
      <c r="K19" s="51" t="s">
        <v>22</v>
      </c>
      <c r="L19" s="51"/>
      <c r="M19" s="79"/>
      <c r="N19" s="79"/>
      <c r="O19" s="79"/>
      <c r="P19" s="79"/>
      <c r="Q19" s="79"/>
      <c r="R19" s="79"/>
      <c r="S19" s="79"/>
      <c r="T19" s="89"/>
    </row>
    <row r="20" spans="1:20" ht="76.5" customHeight="1">
      <c r="A20" s="66"/>
      <c r="B20" s="26" t="s">
        <v>81</v>
      </c>
      <c r="C20" s="11">
        <f>SUM(D20:J20)</f>
        <v>678100</v>
      </c>
      <c r="D20" s="11">
        <f>D28</f>
        <v>230000</v>
      </c>
      <c r="E20" s="9">
        <f>398000+50100</f>
        <v>448100</v>
      </c>
      <c r="F20" s="9">
        <f>F28</f>
        <v>0</v>
      </c>
      <c r="G20" s="9">
        <f>G28</f>
        <v>0</v>
      </c>
      <c r="H20" s="9">
        <f>H28</f>
        <v>0</v>
      </c>
      <c r="I20" s="9">
        <f>I28</f>
        <v>0</v>
      </c>
      <c r="J20" s="9">
        <f>J28</f>
        <v>0</v>
      </c>
      <c r="K20" s="88"/>
      <c r="L20" s="88"/>
      <c r="M20" s="80"/>
      <c r="N20" s="80"/>
      <c r="O20" s="80"/>
      <c r="P20" s="80"/>
      <c r="Q20" s="80"/>
      <c r="R20" s="80"/>
      <c r="S20" s="80"/>
      <c r="T20" s="90"/>
    </row>
    <row r="21" spans="1:20" ht="51" customHeight="1">
      <c r="A21" s="66"/>
      <c r="B21" s="44" t="s">
        <v>82</v>
      </c>
      <c r="C21" s="9">
        <f>SUM(D21:J21)</f>
        <v>1773707277</v>
      </c>
      <c r="D21" s="9">
        <f>249480254-783617-700000-300000-51369-28738</f>
        <v>247616530</v>
      </c>
      <c r="E21" s="11">
        <f>247230479+146846+16198304</f>
        <v>263575629</v>
      </c>
      <c r="F21" s="11">
        <f>255453259+1003447</f>
        <v>256456706</v>
      </c>
      <c r="G21" s="11">
        <f>249921422+1593181</f>
        <v>251514603</v>
      </c>
      <c r="H21" s="11">
        <f>249921422+1593181</f>
        <v>251514603</v>
      </c>
      <c r="I21" s="11">
        <f>249921422+1593181</f>
        <v>251514603</v>
      </c>
      <c r="J21" s="11">
        <f>249921422+1593181</f>
        <v>251514603</v>
      </c>
      <c r="K21" s="88"/>
      <c r="L21" s="52"/>
      <c r="M21" s="81"/>
      <c r="N21" s="81"/>
      <c r="O21" s="81"/>
      <c r="P21" s="81"/>
      <c r="Q21" s="81"/>
      <c r="R21" s="81"/>
      <c r="S21" s="81"/>
      <c r="T21" s="91"/>
    </row>
    <row r="22" spans="1:20" s="43" customFormat="1" ht="64.5" customHeight="1">
      <c r="A22" s="47" t="s">
        <v>88</v>
      </c>
      <c r="B22" s="14" t="s">
        <v>5</v>
      </c>
      <c r="C22" s="45">
        <f>C23+C27</f>
        <v>1774105277</v>
      </c>
      <c r="D22" s="45">
        <f aca="true" t="shared" si="1" ref="D22:J22">D23+D27</f>
        <v>247616530</v>
      </c>
      <c r="E22" s="45">
        <f t="shared" si="1"/>
        <v>263973629</v>
      </c>
      <c r="F22" s="45">
        <f t="shared" si="1"/>
        <v>256456706</v>
      </c>
      <c r="G22" s="45">
        <f t="shared" si="1"/>
        <v>251514603</v>
      </c>
      <c r="H22" s="45">
        <f t="shared" si="1"/>
        <v>251514603</v>
      </c>
      <c r="I22" s="45">
        <f t="shared" si="1"/>
        <v>251514603</v>
      </c>
      <c r="J22" s="45">
        <f t="shared" si="1"/>
        <v>251514603</v>
      </c>
      <c r="K22" s="88"/>
      <c r="L22" s="41" t="s">
        <v>67</v>
      </c>
      <c r="M22" s="28">
        <v>1767</v>
      </c>
      <c r="N22" s="28">
        <v>1803</v>
      </c>
      <c r="O22" s="28">
        <v>1803</v>
      </c>
      <c r="P22" s="28">
        <v>1803</v>
      </c>
      <c r="Q22" s="28">
        <v>1803</v>
      </c>
      <c r="R22" s="30">
        <v>1803</v>
      </c>
      <c r="S22" s="30">
        <v>1803</v>
      </c>
      <c r="T22" s="36">
        <v>12585</v>
      </c>
    </row>
    <row r="23" spans="1:20" s="43" customFormat="1" ht="98.25" customHeight="1">
      <c r="A23" s="48"/>
      <c r="B23" s="92" t="s">
        <v>81</v>
      </c>
      <c r="C23" s="95">
        <v>398000</v>
      </c>
      <c r="D23" s="95">
        <v>0</v>
      </c>
      <c r="E23" s="95">
        <v>398000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88"/>
      <c r="L23" s="35" t="s">
        <v>16</v>
      </c>
      <c r="M23" s="27">
        <v>370</v>
      </c>
      <c r="N23" s="27">
        <v>370</v>
      </c>
      <c r="O23" s="27">
        <v>400</v>
      </c>
      <c r="P23" s="27">
        <v>400</v>
      </c>
      <c r="Q23" s="27">
        <v>400</v>
      </c>
      <c r="R23" s="27">
        <v>400</v>
      </c>
      <c r="S23" s="27">
        <v>400</v>
      </c>
      <c r="T23" s="36">
        <v>2740</v>
      </c>
    </row>
    <row r="24" spans="1:20" s="43" customFormat="1" ht="80.25" customHeight="1">
      <c r="A24" s="48"/>
      <c r="B24" s="93"/>
      <c r="C24" s="96"/>
      <c r="D24" s="96"/>
      <c r="E24" s="96"/>
      <c r="F24" s="99"/>
      <c r="G24" s="99"/>
      <c r="H24" s="99"/>
      <c r="I24" s="99"/>
      <c r="J24" s="99"/>
      <c r="K24" s="88"/>
      <c r="L24" s="37" t="s">
        <v>17</v>
      </c>
      <c r="M24" s="27">
        <v>3000</v>
      </c>
      <c r="N24" s="27">
        <v>3270</v>
      </c>
      <c r="O24" s="27">
        <v>3580</v>
      </c>
      <c r="P24" s="27">
        <v>3580</v>
      </c>
      <c r="Q24" s="27">
        <v>3580</v>
      </c>
      <c r="R24" s="27">
        <v>3580</v>
      </c>
      <c r="S24" s="27">
        <v>3580</v>
      </c>
      <c r="T24" s="36">
        <v>24170</v>
      </c>
    </row>
    <row r="25" spans="1:20" s="43" customFormat="1" ht="97.5" customHeight="1">
      <c r="A25" s="48"/>
      <c r="B25" s="93"/>
      <c r="C25" s="96"/>
      <c r="D25" s="96"/>
      <c r="E25" s="96"/>
      <c r="F25" s="99"/>
      <c r="G25" s="99"/>
      <c r="H25" s="99"/>
      <c r="I25" s="99"/>
      <c r="J25" s="99"/>
      <c r="K25" s="88"/>
      <c r="L25" s="37" t="s">
        <v>18</v>
      </c>
      <c r="M25" s="27">
        <v>30730</v>
      </c>
      <c r="N25" s="27">
        <v>30830</v>
      </c>
      <c r="O25" s="27">
        <v>30930</v>
      </c>
      <c r="P25" s="27">
        <v>30930</v>
      </c>
      <c r="Q25" s="27">
        <v>30930</v>
      </c>
      <c r="R25" s="27">
        <v>30930</v>
      </c>
      <c r="S25" s="27">
        <v>30930</v>
      </c>
      <c r="T25" s="36">
        <v>216210</v>
      </c>
    </row>
    <row r="26" spans="1:20" s="43" customFormat="1" ht="61.5" customHeight="1">
      <c r="A26" s="48"/>
      <c r="B26" s="94"/>
      <c r="C26" s="97"/>
      <c r="D26" s="97"/>
      <c r="E26" s="97"/>
      <c r="F26" s="100"/>
      <c r="G26" s="100"/>
      <c r="H26" s="100"/>
      <c r="I26" s="100"/>
      <c r="J26" s="100"/>
      <c r="K26" s="88"/>
      <c r="L26" s="84" t="s">
        <v>19</v>
      </c>
      <c r="M26" s="79">
        <v>100</v>
      </c>
      <c r="N26" s="79">
        <v>100</v>
      </c>
      <c r="O26" s="79">
        <v>100</v>
      </c>
      <c r="P26" s="79">
        <v>100</v>
      </c>
      <c r="Q26" s="79">
        <v>100</v>
      </c>
      <c r="R26" s="79">
        <v>100</v>
      </c>
      <c r="S26" s="79">
        <v>100</v>
      </c>
      <c r="T26" s="82">
        <v>100</v>
      </c>
    </row>
    <row r="27" spans="1:20" s="43" customFormat="1" ht="51.75" customHeight="1">
      <c r="A27" s="49"/>
      <c r="B27" s="41" t="s">
        <v>82</v>
      </c>
      <c r="C27" s="45">
        <v>1773707277</v>
      </c>
      <c r="D27" s="45">
        <v>247616530</v>
      </c>
      <c r="E27" s="45">
        <v>263575629</v>
      </c>
      <c r="F27" s="46">
        <v>256456706</v>
      </c>
      <c r="G27" s="46">
        <v>251514603</v>
      </c>
      <c r="H27" s="46">
        <v>251514603</v>
      </c>
      <c r="I27" s="46">
        <v>251514603</v>
      </c>
      <c r="J27" s="46">
        <v>251514603</v>
      </c>
      <c r="K27" s="52"/>
      <c r="L27" s="85"/>
      <c r="M27" s="81"/>
      <c r="N27" s="81"/>
      <c r="O27" s="81"/>
      <c r="P27" s="81"/>
      <c r="Q27" s="81"/>
      <c r="R27" s="81"/>
      <c r="S27" s="81"/>
      <c r="T27" s="83"/>
    </row>
    <row r="28" spans="1:20" s="16" customFormat="1" ht="183.75" customHeight="1">
      <c r="A28" s="65" t="s">
        <v>89</v>
      </c>
      <c r="B28" s="14" t="s">
        <v>5</v>
      </c>
      <c r="C28" s="15">
        <f aca="true" t="shared" si="2" ref="C28:C33">SUM(D28:J28)</f>
        <v>230000</v>
      </c>
      <c r="D28" s="15">
        <v>230000</v>
      </c>
      <c r="E28" s="39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77" t="s">
        <v>22</v>
      </c>
      <c r="L28" s="41" t="s">
        <v>57</v>
      </c>
      <c r="M28" s="28">
        <v>31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9">
        <v>31</v>
      </c>
    </row>
    <row r="29" spans="1:20" s="16" customFormat="1" ht="106.5" customHeight="1">
      <c r="A29" s="65"/>
      <c r="B29" s="17" t="s">
        <v>81</v>
      </c>
      <c r="C29" s="15">
        <f t="shared" si="2"/>
        <v>230000</v>
      </c>
      <c r="D29" s="15">
        <v>230000</v>
      </c>
      <c r="E29" s="39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101"/>
      <c r="L29" s="41"/>
      <c r="M29" s="28"/>
      <c r="N29" s="28"/>
      <c r="O29" s="28"/>
      <c r="P29" s="28"/>
      <c r="Q29" s="28"/>
      <c r="R29" s="28"/>
      <c r="S29" s="28"/>
      <c r="T29" s="29"/>
    </row>
    <row r="30" spans="1:20" s="16" customFormat="1" ht="63" customHeight="1">
      <c r="A30" s="47" t="s">
        <v>90</v>
      </c>
      <c r="B30" s="14" t="s">
        <v>5</v>
      </c>
      <c r="C30" s="15">
        <f t="shared" si="2"/>
        <v>50100</v>
      </c>
      <c r="D30" s="15">
        <v>0</v>
      </c>
      <c r="E30" s="39">
        <v>50100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101"/>
      <c r="L30" s="47" t="s">
        <v>57</v>
      </c>
      <c r="M30" s="77">
        <v>0</v>
      </c>
      <c r="N30" s="77">
        <v>3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86">
        <v>3</v>
      </c>
    </row>
    <row r="31" spans="1:20" s="16" customFormat="1" ht="109.5" customHeight="1">
      <c r="A31" s="49"/>
      <c r="B31" s="17" t="s">
        <v>81</v>
      </c>
      <c r="C31" s="15">
        <f t="shared" si="2"/>
        <v>50100</v>
      </c>
      <c r="D31" s="15">
        <v>0</v>
      </c>
      <c r="E31" s="39">
        <v>50100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78"/>
      <c r="L31" s="49"/>
      <c r="M31" s="78"/>
      <c r="N31" s="78"/>
      <c r="O31" s="78"/>
      <c r="P31" s="78"/>
      <c r="Q31" s="78"/>
      <c r="R31" s="78"/>
      <c r="S31" s="78"/>
      <c r="T31" s="87"/>
    </row>
    <row r="32" spans="1:20" s="16" customFormat="1" ht="72.75" customHeight="1">
      <c r="A32" s="75" t="s">
        <v>32</v>
      </c>
      <c r="B32" s="17" t="s">
        <v>5</v>
      </c>
      <c r="C32" s="18">
        <f t="shared" si="2"/>
        <v>89634913</v>
      </c>
      <c r="D32" s="19">
        <f aca="true" t="shared" si="3" ref="D32:J32">SUM(D33:D33)</f>
        <v>11387811</v>
      </c>
      <c r="E32" s="19">
        <f t="shared" si="3"/>
        <v>13108796</v>
      </c>
      <c r="F32" s="19">
        <f t="shared" si="3"/>
        <v>12740754</v>
      </c>
      <c r="G32" s="19">
        <f t="shared" si="3"/>
        <v>13099388</v>
      </c>
      <c r="H32" s="19">
        <f t="shared" si="3"/>
        <v>13099388</v>
      </c>
      <c r="I32" s="19">
        <f t="shared" si="3"/>
        <v>13099388</v>
      </c>
      <c r="J32" s="19">
        <f t="shared" si="3"/>
        <v>13099388</v>
      </c>
      <c r="K32" s="57" t="s">
        <v>20</v>
      </c>
      <c r="L32" s="75" t="s">
        <v>14</v>
      </c>
      <c r="M32" s="57">
        <v>2</v>
      </c>
      <c r="N32" s="57">
        <v>2</v>
      </c>
      <c r="O32" s="57">
        <v>2</v>
      </c>
      <c r="P32" s="57">
        <v>2</v>
      </c>
      <c r="Q32" s="57">
        <v>2</v>
      </c>
      <c r="R32" s="57">
        <v>2</v>
      </c>
      <c r="S32" s="57">
        <v>2</v>
      </c>
      <c r="T32" s="63">
        <v>2</v>
      </c>
    </row>
    <row r="33" spans="1:20" ht="84" customHeight="1">
      <c r="A33" s="66"/>
      <c r="B33" s="26" t="s">
        <v>82</v>
      </c>
      <c r="C33" s="31">
        <f t="shared" si="2"/>
        <v>89634913</v>
      </c>
      <c r="D33" s="31">
        <v>11387811</v>
      </c>
      <c r="E33" s="31">
        <v>13108796</v>
      </c>
      <c r="F33" s="31">
        <v>12740754</v>
      </c>
      <c r="G33" s="31">
        <v>13099388</v>
      </c>
      <c r="H33" s="31">
        <v>13099388</v>
      </c>
      <c r="I33" s="31">
        <v>13099388</v>
      </c>
      <c r="J33" s="31">
        <v>13099388</v>
      </c>
      <c r="K33" s="66"/>
      <c r="L33" s="66"/>
      <c r="M33" s="73"/>
      <c r="N33" s="73"/>
      <c r="O33" s="73"/>
      <c r="P33" s="57"/>
      <c r="Q33" s="57"/>
      <c r="R33" s="57"/>
      <c r="S33" s="57"/>
      <c r="T33" s="63"/>
    </row>
    <row r="34" spans="1:20" ht="35.25" customHeight="1">
      <c r="A34" s="64" t="s">
        <v>31</v>
      </c>
      <c r="B34" s="26" t="s">
        <v>5</v>
      </c>
      <c r="C34" s="31">
        <f aca="true" t="shared" si="4" ref="C34:J34">C35</f>
        <v>248692</v>
      </c>
      <c r="D34" s="31">
        <f t="shared" si="4"/>
        <v>61942</v>
      </c>
      <c r="E34" s="31">
        <f t="shared" si="4"/>
        <v>31125</v>
      </c>
      <c r="F34" s="31">
        <f t="shared" si="4"/>
        <v>31125</v>
      </c>
      <c r="G34" s="31">
        <f t="shared" si="4"/>
        <v>31125</v>
      </c>
      <c r="H34" s="31">
        <f t="shared" si="4"/>
        <v>31125</v>
      </c>
      <c r="I34" s="31">
        <f t="shared" si="4"/>
        <v>31125</v>
      </c>
      <c r="J34" s="31">
        <f t="shared" si="4"/>
        <v>31125</v>
      </c>
      <c r="K34" s="57" t="s">
        <v>20</v>
      </c>
      <c r="L34" s="64" t="s">
        <v>13</v>
      </c>
      <c r="M34" s="72">
        <v>20</v>
      </c>
      <c r="N34" s="72">
        <v>10</v>
      </c>
      <c r="O34" s="72">
        <v>10</v>
      </c>
      <c r="P34" s="72">
        <v>10</v>
      </c>
      <c r="Q34" s="72">
        <v>10</v>
      </c>
      <c r="R34" s="72">
        <v>10</v>
      </c>
      <c r="S34" s="72">
        <v>10</v>
      </c>
      <c r="T34" s="74">
        <f>SUM(M34:S35)</f>
        <v>80</v>
      </c>
    </row>
    <row r="35" spans="1:20" ht="44.25" customHeight="1">
      <c r="A35" s="66"/>
      <c r="B35" s="26" t="s">
        <v>82</v>
      </c>
      <c r="C35" s="31">
        <f>SUM(D35:J35)</f>
        <v>248692</v>
      </c>
      <c r="D35" s="31">
        <v>61942</v>
      </c>
      <c r="E35" s="31">
        <v>31125</v>
      </c>
      <c r="F35" s="31">
        <v>31125</v>
      </c>
      <c r="G35" s="31">
        <v>31125</v>
      </c>
      <c r="H35" s="31">
        <v>31125</v>
      </c>
      <c r="I35" s="31">
        <v>31125</v>
      </c>
      <c r="J35" s="31">
        <v>31125</v>
      </c>
      <c r="K35" s="66"/>
      <c r="L35" s="66"/>
      <c r="M35" s="73"/>
      <c r="N35" s="73"/>
      <c r="O35" s="73"/>
      <c r="P35" s="72"/>
      <c r="Q35" s="72"/>
      <c r="R35" s="72"/>
      <c r="S35" s="72"/>
      <c r="T35" s="63"/>
    </row>
    <row r="36" spans="1:20" s="7" customFormat="1" ht="33.75" customHeight="1">
      <c r="A36" s="64" t="s">
        <v>40</v>
      </c>
      <c r="B36" s="26" t="s">
        <v>5</v>
      </c>
      <c r="C36" s="9">
        <f aca="true" t="shared" si="5" ref="C36:J36">SUM(C37:C38)</f>
        <v>1864268982</v>
      </c>
      <c r="D36" s="9">
        <f t="shared" si="5"/>
        <v>259296283</v>
      </c>
      <c r="E36" s="9">
        <f t="shared" si="5"/>
        <v>277163650</v>
      </c>
      <c r="F36" s="9">
        <f t="shared" si="5"/>
        <v>269228585</v>
      </c>
      <c r="G36" s="9">
        <f t="shared" si="5"/>
        <v>264645116</v>
      </c>
      <c r="H36" s="9">
        <f t="shared" si="5"/>
        <v>264645116</v>
      </c>
      <c r="I36" s="9">
        <f t="shared" si="5"/>
        <v>264645116</v>
      </c>
      <c r="J36" s="9">
        <f t="shared" si="5"/>
        <v>264645116</v>
      </c>
      <c r="K36" s="30" t="s">
        <v>7</v>
      </c>
      <c r="L36" s="30" t="s">
        <v>7</v>
      </c>
      <c r="M36" s="30" t="s">
        <v>7</v>
      </c>
      <c r="N36" s="30" t="s">
        <v>7</v>
      </c>
      <c r="O36" s="30" t="s">
        <v>7</v>
      </c>
      <c r="P36" s="30" t="s">
        <v>7</v>
      </c>
      <c r="Q36" s="30" t="s">
        <v>7</v>
      </c>
      <c r="R36" s="30" t="s">
        <v>7</v>
      </c>
      <c r="S36" s="30" t="s">
        <v>7</v>
      </c>
      <c r="T36" s="30" t="s">
        <v>7</v>
      </c>
    </row>
    <row r="37" spans="1:20" s="7" customFormat="1" ht="76.5" customHeight="1">
      <c r="A37" s="68"/>
      <c r="B37" s="26" t="s">
        <v>81</v>
      </c>
      <c r="C37" s="9">
        <f aca="true" t="shared" si="6" ref="C37:J37">C20</f>
        <v>678100</v>
      </c>
      <c r="D37" s="9">
        <f t="shared" si="6"/>
        <v>230000</v>
      </c>
      <c r="E37" s="9">
        <f t="shared" si="6"/>
        <v>448100</v>
      </c>
      <c r="F37" s="9">
        <f t="shared" si="6"/>
        <v>0</v>
      </c>
      <c r="G37" s="9">
        <f t="shared" si="6"/>
        <v>0</v>
      </c>
      <c r="H37" s="9">
        <f t="shared" si="6"/>
        <v>0</v>
      </c>
      <c r="I37" s="9">
        <f t="shared" si="6"/>
        <v>0</v>
      </c>
      <c r="J37" s="9">
        <f t="shared" si="6"/>
        <v>0</v>
      </c>
      <c r="K37" s="30" t="s">
        <v>7</v>
      </c>
      <c r="L37" s="30" t="s">
        <v>7</v>
      </c>
      <c r="M37" s="30" t="s">
        <v>7</v>
      </c>
      <c r="N37" s="30" t="s">
        <v>7</v>
      </c>
      <c r="O37" s="30" t="s">
        <v>7</v>
      </c>
      <c r="P37" s="30" t="s">
        <v>7</v>
      </c>
      <c r="Q37" s="30" t="s">
        <v>7</v>
      </c>
      <c r="R37" s="30" t="s">
        <v>7</v>
      </c>
      <c r="S37" s="30" t="s">
        <v>7</v>
      </c>
      <c r="T37" s="30" t="s">
        <v>7</v>
      </c>
    </row>
    <row r="38" spans="1:20" ht="48.75" customHeight="1">
      <c r="A38" s="68"/>
      <c r="B38" s="26" t="s">
        <v>82</v>
      </c>
      <c r="C38" s="9">
        <f aca="true" t="shared" si="7" ref="C38:J38">C21+C33+C35</f>
        <v>1863590882</v>
      </c>
      <c r="D38" s="9">
        <f t="shared" si="7"/>
        <v>259066283</v>
      </c>
      <c r="E38" s="31">
        <f t="shared" si="7"/>
        <v>276715550</v>
      </c>
      <c r="F38" s="31">
        <f t="shared" si="7"/>
        <v>269228585</v>
      </c>
      <c r="G38" s="31">
        <f t="shared" si="7"/>
        <v>264645116</v>
      </c>
      <c r="H38" s="31">
        <f t="shared" si="7"/>
        <v>264645116</v>
      </c>
      <c r="I38" s="31">
        <f t="shared" si="7"/>
        <v>264645116</v>
      </c>
      <c r="J38" s="31">
        <f t="shared" si="7"/>
        <v>264645116</v>
      </c>
      <c r="K38" s="30" t="s">
        <v>7</v>
      </c>
      <c r="L38" s="30" t="s">
        <v>7</v>
      </c>
      <c r="M38" s="30" t="s">
        <v>7</v>
      </c>
      <c r="N38" s="30" t="s">
        <v>7</v>
      </c>
      <c r="O38" s="30" t="s">
        <v>7</v>
      </c>
      <c r="P38" s="30" t="s">
        <v>7</v>
      </c>
      <c r="Q38" s="30" t="s">
        <v>7</v>
      </c>
      <c r="R38" s="30" t="s">
        <v>7</v>
      </c>
      <c r="S38" s="30" t="s">
        <v>7</v>
      </c>
      <c r="T38" s="30" t="s">
        <v>7</v>
      </c>
    </row>
    <row r="39" spans="1:20" s="7" customFormat="1" ht="17.25" customHeight="1">
      <c r="A39" s="64" t="s">
        <v>68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1:20" ht="18.75" customHeight="1">
      <c r="A40" s="64" t="s">
        <v>33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1:20" s="7" customFormat="1" ht="61.5" customHeight="1">
      <c r="A41" s="65" t="s">
        <v>36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20" t="s">
        <v>69</v>
      </c>
      <c r="M41" s="30" t="s">
        <v>24</v>
      </c>
      <c r="N41" s="30">
        <v>1</v>
      </c>
      <c r="O41" s="30">
        <v>1</v>
      </c>
      <c r="P41" s="30" t="s">
        <v>24</v>
      </c>
      <c r="Q41" s="30" t="s">
        <v>24</v>
      </c>
      <c r="R41" s="30" t="s">
        <v>24</v>
      </c>
      <c r="S41" s="30" t="s">
        <v>24</v>
      </c>
      <c r="T41" s="30">
        <v>2</v>
      </c>
    </row>
    <row r="42" spans="1:20" s="7" customFormat="1" ht="51" customHeight="1" hidden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20" t="s">
        <v>45</v>
      </c>
      <c r="M42" s="30" t="s">
        <v>24</v>
      </c>
      <c r="N42" s="30" t="s">
        <v>24</v>
      </c>
      <c r="O42" s="30" t="s">
        <v>24</v>
      </c>
      <c r="P42" s="30" t="s">
        <v>24</v>
      </c>
      <c r="Q42" s="30" t="s">
        <v>24</v>
      </c>
      <c r="R42" s="30" t="s">
        <v>24</v>
      </c>
      <c r="S42" s="30" t="s">
        <v>24</v>
      </c>
      <c r="T42" s="30" t="s">
        <v>24</v>
      </c>
    </row>
    <row r="43" spans="1:20" s="7" customFormat="1" ht="53.25" customHeight="1" hidden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20" t="s">
        <v>46</v>
      </c>
      <c r="M43" s="30" t="s">
        <v>24</v>
      </c>
      <c r="N43" s="30" t="s">
        <v>24</v>
      </c>
      <c r="O43" s="30" t="s">
        <v>24</v>
      </c>
      <c r="P43" s="30" t="s">
        <v>24</v>
      </c>
      <c r="Q43" s="30" t="s">
        <v>24</v>
      </c>
      <c r="R43" s="30" t="s">
        <v>24</v>
      </c>
      <c r="S43" s="30" t="s">
        <v>24</v>
      </c>
      <c r="T43" s="30"/>
    </row>
    <row r="44" spans="1:20" s="7" customFormat="1" ht="57.75" customHeight="1" hidden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20" t="s">
        <v>47</v>
      </c>
      <c r="M44" s="12" t="s">
        <v>24</v>
      </c>
      <c r="N44" s="12" t="s">
        <v>24</v>
      </c>
      <c r="O44" s="12" t="s">
        <v>24</v>
      </c>
      <c r="P44" s="12" t="s">
        <v>24</v>
      </c>
      <c r="Q44" s="12" t="s">
        <v>24</v>
      </c>
      <c r="R44" s="12" t="s">
        <v>24</v>
      </c>
      <c r="S44" s="12" t="s">
        <v>24</v>
      </c>
      <c r="T44" s="12"/>
    </row>
    <row r="45" spans="1:20" ht="18" customHeight="1">
      <c r="A45" s="64" t="s">
        <v>34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1:20" ht="30.75" customHeight="1">
      <c r="A46" s="64" t="s">
        <v>70</v>
      </c>
      <c r="B46" s="26" t="s">
        <v>5</v>
      </c>
      <c r="C46" s="31">
        <f>C47+C48</f>
        <v>66869087</v>
      </c>
      <c r="D46" s="31">
        <f aca="true" t="shared" si="8" ref="D46:J46">D47+D48</f>
        <v>9151515</v>
      </c>
      <c r="E46" s="31">
        <f t="shared" si="8"/>
        <v>37980803</v>
      </c>
      <c r="F46" s="31">
        <f>F47+F48</f>
        <v>19736769</v>
      </c>
      <c r="G46" s="31">
        <f t="shared" si="8"/>
        <v>0</v>
      </c>
      <c r="H46" s="31">
        <f t="shared" si="8"/>
        <v>0</v>
      </c>
      <c r="I46" s="31">
        <f t="shared" si="8"/>
        <v>0</v>
      </c>
      <c r="J46" s="31">
        <f t="shared" si="8"/>
        <v>0</v>
      </c>
      <c r="K46" s="57"/>
      <c r="L46" s="57"/>
      <c r="M46" s="57"/>
      <c r="N46" s="57"/>
      <c r="O46" s="57"/>
      <c r="P46" s="57"/>
      <c r="Q46" s="57"/>
      <c r="R46" s="57"/>
      <c r="S46" s="57"/>
      <c r="T46" s="57"/>
    </row>
    <row r="47" spans="1:20" ht="78.75" customHeight="1">
      <c r="A47" s="64"/>
      <c r="B47" s="26" t="s">
        <v>81</v>
      </c>
      <c r="C47" s="31">
        <f>C56+C59</f>
        <v>0</v>
      </c>
      <c r="D47" s="31">
        <f>D56+D59</f>
        <v>0</v>
      </c>
      <c r="E47" s="31">
        <f aca="true" t="shared" si="9" ref="E47:J47">E56+E59</f>
        <v>0</v>
      </c>
      <c r="F47" s="31">
        <f t="shared" si="9"/>
        <v>0</v>
      </c>
      <c r="G47" s="31">
        <f t="shared" si="9"/>
        <v>0</v>
      </c>
      <c r="H47" s="31">
        <f t="shared" si="9"/>
        <v>0</v>
      </c>
      <c r="I47" s="31">
        <f t="shared" si="9"/>
        <v>0</v>
      </c>
      <c r="J47" s="31">
        <f t="shared" si="9"/>
        <v>0</v>
      </c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45" customHeight="1">
      <c r="A48" s="64"/>
      <c r="B48" s="42" t="s">
        <v>82</v>
      </c>
      <c r="C48" s="31">
        <f>C50+C52+C57+C60+C54+C64+C62</f>
        <v>66869087</v>
      </c>
      <c r="D48" s="31">
        <f>D50+D52+D57+D60+D54+D64+D62</f>
        <v>9151515</v>
      </c>
      <c r="E48" s="31">
        <f aca="true" t="shared" si="10" ref="E48:J48">E50+E52+E57+E60+E54+E64+E62</f>
        <v>37980803</v>
      </c>
      <c r="F48" s="31">
        <f t="shared" si="10"/>
        <v>19736769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33" customHeight="1">
      <c r="A49" s="70" t="s">
        <v>50</v>
      </c>
      <c r="B49" s="26" t="s">
        <v>5</v>
      </c>
      <c r="C49" s="31">
        <f aca="true" t="shared" si="11" ref="C49:C54">SUM(D49:J49)</f>
        <v>22152281</v>
      </c>
      <c r="D49" s="31">
        <f>SUM(D50:D50)</f>
        <v>2172890</v>
      </c>
      <c r="E49" s="31">
        <f>SUM(E50:E50)</f>
        <v>10000000</v>
      </c>
      <c r="F49" s="31">
        <f>SUM(F50:F50)</f>
        <v>9979391</v>
      </c>
      <c r="G49" s="31">
        <v>0</v>
      </c>
      <c r="H49" s="31">
        <v>0</v>
      </c>
      <c r="I49" s="31">
        <v>0</v>
      </c>
      <c r="J49" s="31">
        <v>0</v>
      </c>
      <c r="K49" s="57" t="s">
        <v>21</v>
      </c>
      <c r="L49" s="32" t="s">
        <v>12</v>
      </c>
      <c r="M49" s="30">
        <v>1</v>
      </c>
      <c r="N49" s="30" t="s">
        <v>24</v>
      </c>
      <c r="O49" s="30" t="s">
        <v>24</v>
      </c>
      <c r="P49" s="30" t="s">
        <v>24</v>
      </c>
      <c r="Q49" s="30" t="s">
        <v>24</v>
      </c>
      <c r="R49" s="30" t="s">
        <v>24</v>
      </c>
      <c r="S49" s="30" t="s">
        <v>24</v>
      </c>
      <c r="T49" s="30">
        <v>1</v>
      </c>
    </row>
    <row r="50" spans="1:20" ht="72.75" customHeight="1">
      <c r="A50" s="70"/>
      <c r="B50" s="33" t="s">
        <v>82</v>
      </c>
      <c r="C50" s="31">
        <f t="shared" si="11"/>
        <v>22152281</v>
      </c>
      <c r="D50" s="9">
        <v>2172890</v>
      </c>
      <c r="E50" s="9">
        <v>10000000</v>
      </c>
      <c r="F50" s="9">
        <v>9979391</v>
      </c>
      <c r="G50" s="31">
        <v>0</v>
      </c>
      <c r="H50" s="31">
        <v>0</v>
      </c>
      <c r="I50" s="31">
        <v>0</v>
      </c>
      <c r="J50" s="31">
        <v>0</v>
      </c>
      <c r="K50" s="57"/>
      <c r="L50" s="32" t="s">
        <v>69</v>
      </c>
      <c r="M50" s="30" t="s">
        <v>24</v>
      </c>
      <c r="N50" s="30" t="s">
        <v>24</v>
      </c>
      <c r="O50" s="30">
        <v>1</v>
      </c>
      <c r="P50" s="30" t="s">
        <v>24</v>
      </c>
      <c r="Q50" s="30" t="s">
        <v>24</v>
      </c>
      <c r="R50" s="30" t="s">
        <v>24</v>
      </c>
      <c r="S50" s="30" t="s">
        <v>24</v>
      </c>
      <c r="T50" s="30">
        <v>1</v>
      </c>
    </row>
    <row r="51" spans="1:20" ht="42" customHeight="1">
      <c r="A51" s="70" t="s">
        <v>51</v>
      </c>
      <c r="B51" s="26" t="s">
        <v>5</v>
      </c>
      <c r="C51" s="31">
        <f t="shared" si="11"/>
        <v>14821493</v>
      </c>
      <c r="D51" s="31">
        <f>SUM(D52:D52)</f>
        <v>6896750</v>
      </c>
      <c r="E51" s="31">
        <f>SUM(E52:E52)</f>
        <v>7924743</v>
      </c>
      <c r="F51" s="31">
        <f>SUM(F52:F52)</f>
        <v>0</v>
      </c>
      <c r="G51" s="31">
        <v>0</v>
      </c>
      <c r="H51" s="31">
        <v>0</v>
      </c>
      <c r="I51" s="31">
        <v>0</v>
      </c>
      <c r="J51" s="31">
        <v>0</v>
      </c>
      <c r="K51" s="57" t="s">
        <v>21</v>
      </c>
      <c r="L51" s="64" t="s">
        <v>69</v>
      </c>
      <c r="M51" s="57" t="s">
        <v>24</v>
      </c>
      <c r="N51" s="57">
        <v>1</v>
      </c>
      <c r="O51" s="57" t="s">
        <v>24</v>
      </c>
      <c r="P51" s="57" t="s">
        <v>24</v>
      </c>
      <c r="Q51" s="57" t="s">
        <v>24</v>
      </c>
      <c r="R51" s="57" t="s">
        <v>24</v>
      </c>
      <c r="S51" s="57" t="s">
        <v>24</v>
      </c>
      <c r="T51" s="57">
        <v>1</v>
      </c>
    </row>
    <row r="52" spans="1:20" ht="50.25" customHeight="1">
      <c r="A52" s="70"/>
      <c r="B52" s="33" t="s">
        <v>82</v>
      </c>
      <c r="C52" s="31">
        <f t="shared" si="11"/>
        <v>14821493</v>
      </c>
      <c r="D52" s="9">
        <v>6896750</v>
      </c>
      <c r="E52" s="9">
        <v>7924743</v>
      </c>
      <c r="F52" s="9">
        <v>0</v>
      </c>
      <c r="G52" s="31">
        <v>0</v>
      </c>
      <c r="H52" s="31">
        <v>0</v>
      </c>
      <c r="I52" s="31">
        <v>0</v>
      </c>
      <c r="J52" s="31">
        <v>0</v>
      </c>
      <c r="K52" s="57"/>
      <c r="L52" s="64"/>
      <c r="M52" s="57"/>
      <c r="N52" s="57"/>
      <c r="O52" s="57"/>
      <c r="P52" s="57"/>
      <c r="Q52" s="57"/>
      <c r="R52" s="57"/>
      <c r="S52" s="57"/>
      <c r="T52" s="57"/>
    </row>
    <row r="53" spans="1:20" ht="31.5" customHeight="1">
      <c r="A53" s="71" t="s">
        <v>52</v>
      </c>
      <c r="B53" s="8" t="s">
        <v>5</v>
      </c>
      <c r="C53" s="31">
        <f t="shared" si="11"/>
        <v>81875</v>
      </c>
      <c r="D53" s="11">
        <f>SUM(D54:D54)</f>
        <v>81875</v>
      </c>
      <c r="E53" s="11">
        <f>SUM(E54:E54)</f>
        <v>0</v>
      </c>
      <c r="F53" s="11">
        <f>SUM(F54:F54)</f>
        <v>0</v>
      </c>
      <c r="G53" s="31">
        <v>0</v>
      </c>
      <c r="H53" s="31">
        <v>0</v>
      </c>
      <c r="I53" s="31">
        <v>0</v>
      </c>
      <c r="J53" s="31">
        <v>0</v>
      </c>
      <c r="K53" s="53" t="s">
        <v>21</v>
      </c>
      <c r="L53" s="67" t="s">
        <v>71</v>
      </c>
      <c r="M53" s="53">
        <v>1</v>
      </c>
      <c r="N53" s="53" t="s">
        <v>24</v>
      </c>
      <c r="O53" s="53" t="s">
        <v>24</v>
      </c>
      <c r="P53" s="53" t="s">
        <v>24</v>
      </c>
      <c r="Q53" s="53" t="s">
        <v>24</v>
      </c>
      <c r="R53" s="53" t="s">
        <v>24</v>
      </c>
      <c r="S53" s="53" t="s">
        <v>24</v>
      </c>
      <c r="T53" s="53">
        <v>1</v>
      </c>
    </row>
    <row r="54" spans="1:20" ht="45" customHeight="1">
      <c r="A54" s="71"/>
      <c r="B54" s="8" t="s">
        <v>82</v>
      </c>
      <c r="C54" s="31">
        <f t="shared" si="11"/>
        <v>81875</v>
      </c>
      <c r="D54" s="11">
        <v>81875</v>
      </c>
      <c r="E54" s="11">
        <v>0</v>
      </c>
      <c r="F54" s="11">
        <v>0</v>
      </c>
      <c r="G54" s="31">
        <v>0</v>
      </c>
      <c r="H54" s="31">
        <v>0</v>
      </c>
      <c r="I54" s="31">
        <v>0</v>
      </c>
      <c r="J54" s="31">
        <v>0</v>
      </c>
      <c r="K54" s="53"/>
      <c r="L54" s="67"/>
      <c r="M54" s="53"/>
      <c r="N54" s="53"/>
      <c r="O54" s="53"/>
      <c r="P54" s="53"/>
      <c r="Q54" s="53"/>
      <c r="R54" s="53"/>
      <c r="S54" s="53"/>
      <c r="T54" s="53"/>
    </row>
    <row r="55" spans="1:20" ht="43.5" customHeight="1" hidden="1">
      <c r="A55" s="71" t="s">
        <v>53</v>
      </c>
      <c r="B55" s="8" t="s">
        <v>5</v>
      </c>
      <c r="C55" s="11">
        <f aca="true" t="shared" si="12" ref="C55:J55">C56+C57</f>
        <v>0</v>
      </c>
      <c r="D55" s="11">
        <f t="shared" si="12"/>
        <v>0</v>
      </c>
      <c r="E55" s="11">
        <f t="shared" si="12"/>
        <v>0</v>
      </c>
      <c r="F55" s="11">
        <f t="shared" si="12"/>
        <v>0</v>
      </c>
      <c r="G55" s="11">
        <f t="shared" si="12"/>
        <v>0</v>
      </c>
      <c r="H55" s="11">
        <f t="shared" si="12"/>
        <v>0</v>
      </c>
      <c r="I55" s="11">
        <f t="shared" si="12"/>
        <v>0</v>
      </c>
      <c r="J55" s="11">
        <f t="shared" si="12"/>
        <v>0</v>
      </c>
      <c r="K55" s="53" t="s">
        <v>21</v>
      </c>
      <c r="L55" s="67" t="s">
        <v>12</v>
      </c>
      <c r="M55" s="53" t="s">
        <v>24</v>
      </c>
      <c r="N55" s="53" t="s">
        <v>24</v>
      </c>
      <c r="O55" s="53" t="s">
        <v>24</v>
      </c>
      <c r="P55" s="53" t="s">
        <v>24</v>
      </c>
      <c r="Q55" s="53">
        <v>1</v>
      </c>
      <c r="R55" s="53" t="s">
        <v>24</v>
      </c>
      <c r="S55" s="53" t="s">
        <v>24</v>
      </c>
      <c r="T55" s="53">
        <v>1</v>
      </c>
    </row>
    <row r="56" spans="1:20" ht="58.5" customHeight="1" hidden="1">
      <c r="A56" s="71"/>
      <c r="B56" s="8" t="s">
        <v>10</v>
      </c>
      <c r="C56" s="11">
        <f>D56+E56+F56+G56+H56+I56+J56</f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/>
      <c r="K56" s="53"/>
      <c r="L56" s="67"/>
      <c r="M56" s="53"/>
      <c r="N56" s="53"/>
      <c r="O56" s="53"/>
      <c r="P56" s="53"/>
      <c r="Q56" s="53"/>
      <c r="R56" s="53"/>
      <c r="S56" s="53"/>
      <c r="T56" s="53"/>
    </row>
    <row r="57" spans="1:20" ht="61.5" customHeight="1" hidden="1">
      <c r="A57" s="71"/>
      <c r="B57" s="8" t="s">
        <v>6</v>
      </c>
      <c r="C57" s="11">
        <f>D57+E57+F57+G57+H57+I57+J57</f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/>
      <c r="J57" s="11"/>
      <c r="K57" s="53"/>
      <c r="L57" s="35" t="s">
        <v>45</v>
      </c>
      <c r="M57" s="34" t="s">
        <v>24</v>
      </c>
      <c r="N57" s="34" t="s">
        <v>24</v>
      </c>
      <c r="O57" s="34" t="s">
        <v>24</v>
      </c>
      <c r="P57" s="34" t="s">
        <v>24</v>
      </c>
      <c r="Q57" s="34" t="s">
        <v>24</v>
      </c>
      <c r="R57" s="34">
        <v>1</v>
      </c>
      <c r="S57" s="34" t="s">
        <v>24</v>
      </c>
      <c r="T57" s="34">
        <v>1</v>
      </c>
    </row>
    <row r="58" spans="1:20" ht="36.75" customHeight="1" hidden="1">
      <c r="A58" s="70" t="s">
        <v>54</v>
      </c>
      <c r="B58" s="26" t="s">
        <v>5</v>
      </c>
      <c r="C58" s="31">
        <f aca="true" t="shared" si="13" ref="C58:J58">C59+C60</f>
        <v>0</v>
      </c>
      <c r="D58" s="31">
        <f t="shared" si="13"/>
        <v>0</v>
      </c>
      <c r="E58" s="31">
        <f t="shared" si="13"/>
        <v>0</v>
      </c>
      <c r="F58" s="31">
        <f t="shared" si="13"/>
        <v>0</v>
      </c>
      <c r="G58" s="31">
        <f t="shared" si="13"/>
        <v>0</v>
      </c>
      <c r="H58" s="31">
        <f t="shared" si="13"/>
        <v>0</v>
      </c>
      <c r="I58" s="31">
        <f t="shared" si="13"/>
        <v>0</v>
      </c>
      <c r="J58" s="31">
        <f t="shared" si="13"/>
        <v>0</v>
      </c>
      <c r="K58" s="57" t="s">
        <v>21</v>
      </c>
      <c r="L58" s="64" t="s">
        <v>46</v>
      </c>
      <c r="M58" s="57" t="s">
        <v>24</v>
      </c>
      <c r="N58" s="57" t="s">
        <v>24</v>
      </c>
      <c r="O58" s="57" t="s">
        <v>24</v>
      </c>
      <c r="P58" s="57" t="s">
        <v>24</v>
      </c>
      <c r="Q58" s="57" t="s">
        <v>24</v>
      </c>
      <c r="R58" s="57" t="s">
        <v>24</v>
      </c>
      <c r="S58" s="57">
        <v>1</v>
      </c>
      <c r="T58" s="57">
        <v>1</v>
      </c>
    </row>
    <row r="59" spans="1:20" ht="81" customHeight="1" hidden="1">
      <c r="A59" s="70"/>
      <c r="B59" s="33" t="s">
        <v>10</v>
      </c>
      <c r="C59" s="9">
        <f>D59+E59+F59+G59+H59+I59+J59</f>
        <v>0</v>
      </c>
      <c r="D59" s="31">
        <v>0</v>
      </c>
      <c r="E59" s="31">
        <v>0</v>
      </c>
      <c r="F59" s="31">
        <v>0</v>
      </c>
      <c r="G59" s="31">
        <v>0</v>
      </c>
      <c r="H59" s="31"/>
      <c r="I59" s="31"/>
      <c r="J59" s="31">
        <v>0</v>
      </c>
      <c r="K59" s="57"/>
      <c r="L59" s="64"/>
      <c r="M59" s="57"/>
      <c r="N59" s="57"/>
      <c r="O59" s="57"/>
      <c r="P59" s="57"/>
      <c r="Q59" s="57"/>
      <c r="R59" s="57"/>
      <c r="S59" s="57"/>
      <c r="T59" s="57"/>
    </row>
    <row r="60" spans="1:20" ht="47.25" customHeight="1" hidden="1">
      <c r="A60" s="70"/>
      <c r="B60" s="33" t="s">
        <v>6</v>
      </c>
      <c r="C60" s="9">
        <f>D60+E60+F60+G60+H60+I60+J60</f>
        <v>0</v>
      </c>
      <c r="D60" s="9">
        <v>0</v>
      </c>
      <c r="E60" s="9">
        <v>0</v>
      </c>
      <c r="F60" s="9">
        <v>0</v>
      </c>
      <c r="G60" s="9">
        <v>0</v>
      </c>
      <c r="H60" s="31"/>
      <c r="I60" s="31"/>
      <c r="J60" s="31">
        <v>0</v>
      </c>
      <c r="K60" s="57"/>
      <c r="L60" s="64"/>
      <c r="M60" s="57"/>
      <c r="N60" s="57"/>
      <c r="O60" s="57"/>
      <c r="P60" s="57"/>
      <c r="Q60" s="57"/>
      <c r="R60" s="57"/>
      <c r="S60" s="57"/>
      <c r="T60" s="57"/>
    </row>
    <row r="61" spans="1:20" ht="47.25" customHeight="1">
      <c r="A61" s="54" t="s">
        <v>84</v>
      </c>
      <c r="B61" s="8" t="s">
        <v>5</v>
      </c>
      <c r="C61" s="11">
        <f>SUM(D61:J61)</f>
        <v>20056060</v>
      </c>
      <c r="D61" s="11">
        <v>0</v>
      </c>
      <c r="E61" s="11">
        <v>20056060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53" t="s">
        <v>21</v>
      </c>
      <c r="L61" s="54" t="s">
        <v>85</v>
      </c>
      <c r="M61" s="51" t="s">
        <v>24</v>
      </c>
      <c r="N61" s="51">
        <v>1</v>
      </c>
      <c r="O61" s="51" t="s">
        <v>24</v>
      </c>
      <c r="P61" s="51" t="s">
        <v>24</v>
      </c>
      <c r="Q61" s="51" t="s">
        <v>24</v>
      </c>
      <c r="R61" s="51" t="s">
        <v>24</v>
      </c>
      <c r="S61" s="51" t="s">
        <v>24</v>
      </c>
      <c r="T61" s="51">
        <v>1</v>
      </c>
    </row>
    <row r="62" spans="1:20" ht="47.25" customHeight="1">
      <c r="A62" s="55"/>
      <c r="B62" s="8" t="s">
        <v>82</v>
      </c>
      <c r="C62" s="11">
        <f>SUM(D62:J62)</f>
        <v>20056060</v>
      </c>
      <c r="D62" s="11">
        <v>0</v>
      </c>
      <c r="E62" s="11">
        <v>20056060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53"/>
      <c r="L62" s="55"/>
      <c r="M62" s="52"/>
      <c r="N62" s="52"/>
      <c r="O62" s="52"/>
      <c r="P62" s="52"/>
      <c r="Q62" s="52"/>
      <c r="R62" s="52"/>
      <c r="S62" s="52"/>
      <c r="T62" s="52"/>
    </row>
    <row r="63" spans="1:20" ht="34.5" customHeight="1">
      <c r="A63" s="64" t="s">
        <v>86</v>
      </c>
      <c r="B63" s="26" t="s">
        <v>5</v>
      </c>
      <c r="C63" s="9">
        <f>C64</f>
        <v>9757378</v>
      </c>
      <c r="D63" s="9">
        <f aca="true" t="shared" si="14" ref="D63:J63">D64</f>
        <v>0</v>
      </c>
      <c r="E63" s="9">
        <f t="shared" si="14"/>
        <v>0</v>
      </c>
      <c r="F63" s="9">
        <f t="shared" si="14"/>
        <v>9757378</v>
      </c>
      <c r="G63" s="9">
        <f t="shared" si="14"/>
        <v>0</v>
      </c>
      <c r="H63" s="9">
        <f t="shared" si="14"/>
        <v>0</v>
      </c>
      <c r="I63" s="9">
        <f t="shared" si="14"/>
        <v>0</v>
      </c>
      <c r="J63" s="9">
        <f t="shared" si="14"/>
        <v>0</v>
      </c>
      <c r="K63" s="57" t="s">
        <v>22</v>
      </c>
      <c r="L63" s="64" t="s">
        <v>49</v>
      </c>
      <c r="M63" s="57" t="s">
        <v>24</v>
      </c>
      <c r="N63" s="57" t="s">
        <v>24</v>
      </c>
      <c r="O63" s="57">
        <v>1</v>
      </c>
      <c r="P63" s="57" t="s">
        <v>24</v>
      </c>
      <c r="Q63" s="57" t="s">
        <v>24</v>
      </c>
      <c r="R63" s="57" t="s">
        <v>24</v>
      </c>
      <c r="S63" s="57" t="s">
        <v>24</v>
      </c>
      <c r="T63" s="57">
        <v>1</v>
      </c>
    </row>
    <row r="64" spans="1:20" ht="44.25" customHeight="1">
      <c r="A64" s="64"/>
      <c r="B64" s="33" t="s">
        <v>82</v>
      </c>
      <c r="C64" s="9">
        <f>SUM(D64:J64)</f>
        <v>9757378</v>
      </c>
      <c r="D64" s="9">
        <v>0</v>
      </c>
      <c r="E64" s="9">
        <v>0</v>
      </c>
      <c r="F64" s="9">
        <v>9757378</v>
      </c>
      <c r="G64" s="9">
        <v>0</v>
      </c>
      <c r="H64" s="9">
        <v>0</v>
      </c>
      <c r="I64" s="31">
        <v>0</v>
      </c>
      <c r="J64" s="31">
        <v>0</v>
      </c>
      <c r="K64" s="57"/>
      <c r="L64" s="64"/>
      <c r="M64" s="57"/>
      <c r="N64" s="57"/>
      <c r="O64" s="57"/>
      <c r="P64" s="57"/>
      <c r="Q64" s="57"/>
      <c r="R64" s="57"/>
      <c r="S64" s="57"/>
      <c r="T64" s="57"/>
    </row>
    <row r="65" spans="1:20" ht="30" customHeight="1">
      <c r="A65" s="64" t="s">
        <v>48</v>
      </c>
      <c r="B65" s="26" t="s">
        <v>5</v>
      </c>
      <c r="C65" s="31">
        <f>C66+C67</f>
        <v>8700000</v>
      </c>
      <c r="D65" s="31">
        <f aca="true" t="shared" si="15" ref="D65:J65">D66+D67</f>
        <v>8700000</v>
      </c>
      <c r="E65" s="31">
        <f t="shared" si="15"/>
        <v>0</v>
      </c>
      <c r="F65" s="31">
        <f t="shared" si="15"/>
        <v>0</v>
      </c>
      <c r="G65" s="31">
        <f t="shared" si="15"/>
        <v>0</v>
      </c>
      <c r="H65" s="31">
        <f t="shared" si="15"/>
        <v>0</v>
      </c>
      <c r="I65" s="31">
        <f t="shared" si="15"/>
        <v>0</v>
      </c>
      <c r="J65" s="31">
        <f t="shared" si="15"/>
        <v>0</v>
      </c>
      <c r="K65" s="57" t="s">
        <v>21</v>
      </c>
      <c r="L65" s="58"/>
      <c r="M65" s="58"/>
      <c r="N65" s="58"/>
      <c r="O65" s="58"/>
      <c r="P65" s="58"/>
      <c r="Q65" s="58"/>
      <c r="R65" s="58"/>
      <c r="S65" s="58"/>
      <c r="T65" s="58"/>
    </row>
    <row r="66" spans="1:20" ht="76.5" customHeight="1">
      <c r="A66" s="64"/>
      <c r="B66" s="26" t="s">
        <v>81</v>
      </c>
      <c r="C66" s="31">
        <f>C69</f>
        <v>7830000</v>
      </c>
      <c r="D66" s="31">
        <f aca="true" t="shared" si="16" ref="D66:J67">D69</f>
        <v>7830000</v>
      </c>
      <c r="E66" s="31">
        <f t="shared" si="16"/>
        <v>0</v>
      </c>
      <c r="F66" s="31">
        <f t="shared" si="16"/>
        <v>0</v>
      </c>
      <c r="G66" s="31">
        <f t="shared" si="16"/>
        <v>0</v>
      </c>
      <c r="H66" s="31">
        <f t="shared" si="16"/>
        <v>0</v>
      </c>
      <c r="I66" s="31">
        <f t="shared" si="16"/>
        <v>0</v>
      </c>
      <c r="J66" s="31">
        <f t="shared" si="16"/>
        <v>0</v>
      </c>
      <c r="K66" s="57"/>
      <c r="L66" s="58"/>
      <c r="M66" s="58"/>
      <c r="N66" s="58"/>
      <c r="O66" s="58"/>
      <c r="P66" s="58"/>
      <c r="Q66" s="58"/>
      <c r="R66" s="58"/>
      <c r="S66" s="58"/>
      <c r="T66" s="58"/>
    </row>
    <row r="67" spans="1:20" ht="48.75" customHeight="1">
      <c r="A67" s="64"/>
      <c r="B67" s="26" t="s">
        <v>82</v>
      </c>
      <c r="C67" s="31">
        <f>C70</f>
        <v>870000</v>
      </c>
      <c r="D67" s="31">
        <f t="shared" si="16"/>
        <v>870000</v>
      </c>
      <c r="E67" s="31">
        <f t="shared" si="16"/>
        <v>0</v>
      </c>
      <c r="F67" s="31">
        <f t="shared" si="16"/>
        <v>0</v>
      </c>
      <c r="G67" s="31">
        <f t="shared" si="16"/>
        <v>0</v>
      </c>
      <c r="H67" s="31">
        <f t="shared" si="16"/>
        <v>0</v>
      </c>
      <c r="I67" s="31">
        <f t="shared" si="16"/>
        <v>0</v>
      </c>
      <c r="J67" s="31">
        <f t="shared" si="16"/>
        <v>0</v>
      </c>
      <c r="K67" s="57"/>
      <c r="L67" s="58"/>
      <c r="M67" s="58"/>
      <c r="N67" s="58"/>
      <c r="O67" s="58"/>
      <c r="P67" s="58"/>
      <c r="Q67" s="58"/>
      <c r="R67" s="58"/>
      <c r="S67" s="58"/>
      <c r="T67" s="58"/>
    </row>
    <row r="68" spans="1:20" ht="37.5" customHeight="1">
      <c r="A68" s="69" t="s">
        <v>55</v>
      </c>
      <c r="B68" s="33" t="s">
        <v>5</v>
      </c>
      <c r="C68" s="9">
        <f>D68+E68+F68+G68+H68+I68+J68</f>
        <v>8700000</v>
      </c>
      <c r="D68" s="9">
        <f aca="true" t="shared" si="17" ref="D68:I68">D69+D70</f>
        <v>8700000</v>
      </c>
      <c r="E68" s="9">
        <f t="shared" si="17"/>
        <v>0</v>
      </c>
      <c r="F68" s="9">
        <f t="shared" si="17"/>
        <v>0</v>
      </c>
      <c r="G68" s="9">
        <f t="shared" si="17"/>
        <v>0</v>
      </c>
      <c r="H68" s="9">
        <f t="shared" si="17"/>
        <v>0</v>
      </c>
      <c r="I68" s="9">
        <f t="shared" si="17"/>
        <v>0</v>
      </c>
      <c r="J68" s="9">
        <f>J69+J70</f>
        <v>0</v>
      </c>
      <c r="K68" s="57" t="s">
        <v>21</v>
      </c>
      <c r="L68" s="69" t="s">
        <v>12</v>
      </c>
      <c r="M68" s="58">
        <v>1</v>
      </c>
      <c r="N68" s="59" t="s">
        <v>24</v>
      </c>
      <c r="O68" s="59" t="s">
        <v>24</v>
      </c>
      <c r="P68" s="59" t="s">
        <v>24</v>
      </c>
      <c r="Q68" s="59" t="s">
        <v>24</v>
      </c>
      <c r="R68" s="59" t="s">
        <v>24</v>
      </c>
      <c r="S68" s="59" t="s">
        <v>24</v>
      </c>
      <c r="T68" s="58">
        <v>1</v>
      </c>
    </row>
    <row r="69" spans="1:20" ht="75" customHeight="1">
      <c r="A69" s="69"/>
      <c r="B69" s="33" t="s">
        <v>81</v>
      </c>
      <c r="C69" s="9">
        <f>D69+E69+F69+G69+H69+I69+J69</f>
        <v>7830000</v>
      </c>
      <c r="D69" s="9">
        <v>7830000</v>
      </c>
      <c r="E69" s="9">
        <v>0</v>
      </c>
      <c r="F69" s="9">
        <v>0</v>
      </c>
      <c r="G69" s="9">
        <v>0</v>
      </c>
      <c r="H69" s="9"/>
      <c r="I69" s="9"/>
      <c r="J69" s="9">
        <v>0</v>
      </c>
      <c r="K69" s="57"/>
      <c r="L69" s="69"/>
      <c r="M69" s="58"/>
      <c r="N69" s="59"/>
      <c r="O69" s="59"/>
      <c r="P69" s="59"/>
      <c r="Q69" s="59"/>
      <c r="R69" s="59"/>
      <c r="S69" s="59"/>
      <c r="T69" s="58"/>
    </row>
    <row r="70" spans="1:20" ht="66" customHeight="1">
      <c r="A70" s="69"/>
      <c r="B70" s="33" t="s">
        <v>82</v>
      </c>
      <c r="C70" s="9">
        <f>D70+E70+F70+G70+H70+I70+J70</f>
        <v>870000</v>
      </c>
      <c r="D70" s="9">
        <v>870000</v>
      </c>
      <c r="E70" s="9">
        <v>0</v>
      </c>
      <c r="F70" s="9">
        <v>0</v>
      </c>
      <c r="G70" s="9">
        <v>0</v>
      </c>
      <c r="H70" s="9"/>
      <c r="I70" s="9"/>
      <c r="J70" s="9">
        <v>0</v>
      </c>
      <c r="K70" s="57"/>
      <c r="L70" s="13" t="s">
        <v>47</v>
      </c>
      <c r="M70" s="12" t="s">
        <v>24</v>
      </c>
      <c r="N70" s="12" t="s">
        <v>24</v>
      </c>
      <c r="O70" s="12" t="s">
        <v>24</v>
      </c>
      <c r="P70" s="12" t="s">
        <v>24</v>
      </c>
      <c r="Q70" s="12" t="s">
        <v>24</v>
      </c>
      <c r="R70" s="12">
        <v>1</v>
      </c>
      <c r="S70" s="12" t="s">
        <v>24</v>
      </c>
      <c r="T70" s="12">
        <v>1</v>
      </c>
    </row>
    <row r="71" spans="1:20" ht="39.75" customHeight="1">
      <c r="A71" s="64" t="s">
        <v>72</v>
      </c>
      <c r="B71" s="26" t="s">
        <v>5</v>
      </c>
      <c r="C71" s="9">
        <f aca="true" t="shared" si="18" ref="C71:J73">C46+C65</f>
        <v>75569087</v>
      </c>
      <c r="D71" s="9">
        <f t="shared" si="18"/>
        <v>17851515</v>
      </c>
      <c r="E71" s="9">
        <f t="shared" si="18"/>
        <v>37980803</v>
      </c>
      <c r="F71" s="9">
        <f t="shared" si="18"/>
        <v>19736769</v>
      </c>
      <c r="G71" s="9">
        <f t="shared" si="18"/>
        <v>0</v>
      </c>
      <c r="H71" s="9">
        <f t="shared" si="18"/>
        <v>0</v>
      </c>
      <c r="I71" s="9">
        <f t="shared" si="18"/>
        <v>0</v>
      </c>
      <c r="J71" s="9">
        <f t="shared" si="18"/>
        <v>0</v>
      </c>
      <c r="K71" s="30" t="s">
        <v>7</v>
      </c>
      <c r="L71" s="30" t="s">
        <v>7</v>
      </c>
      <c r="M71" s="30" t="s">
        <v>7</v>
      </c>
      <c r="N71" s="30" t="s">
        <v>7</v>
      </c>
      <c r="O71" s="30" t="s">
        <v>7</v>
      </c>
      <c r="P71" s="30" t="s">
        <v>7</v>
      </c>
      <c r="Q71" s="30" t="s">
        <v>7</v>
      </c>
      <c r="R71" s="30" t="s">
        <v>7</v>
      </c>
      <c r="S71" s="30" t="s">
        <v>7</v>
      </c>
      <c r="T71" s="30" t="s">
        <v>7</v>
      </c>
    </row>
    <row r="72" spans="1:20" ht="75">
      <c r="A72" s="68"/>
      <c r="B72" s="26" t="s">
        <v>81</v>
      </c>
      <c r="C72" s="31">
        <f t="shared" si="18"/>
        <v>7830000</v>
      </c>
      <c r="D72" s="31">
        <f t="shared" si="18"/>
        <v>7830000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0" t="s">
        <v>7</v>
      </c>
      <c r="L72" s="30" t="s">
        <v>7</v>
      </c>
      <c r="M72" s="30" t="s">
        <v>7</v>
      </c>
      <c r="N72" s="30" t="s">
        <v>7</v>
      </c>
      <c r="O72" s="30" t="s">
        <v>7</v>
      </c>
      <c r="P72" s="30" t="s">
        <v>7</v>
      </c>
      <c r="Q72" s="30" t="s">
        <v>7</v>
      </c>
      <c r="R72" s="30" t="s">
        <v>7</v>
      </c>
      <c r="S72" s="30" t="s">
        <v>7</v>
      </c>
      <c r="T72" s="30" t="s">
        <v>7</v>
      </c>
    </row>
    <row r="73" spans="1:20" ht="51" customHeight="1">
      <c r="A73" s="68"/>
      <c r="B73" s="26" t="s">
        <v>82</v>
      </c>
      <c r="C73" s="9">
        <f t="shared" si="18"/>
        <v>67739087</v>
      </c>
      <c r="D73" s="9">
        <f t="shared" si="18"/>
        <v>10021515</v>
      </c>
      <c r="E73" s="9">
        <f t="shared" si="18"/>
        <v>37980803</v>
      </c>
      <c r="F73" s="9">
        <f t="shared" si="18"/>
        <v>19736769</v>
      </c>
      <c r="G73" s="9">
        <f t="shared" si="18"/>
        <v>0</v>
      </c>
      <c r="H73" s="9">
        <f t="shared" si="18"/>
        <v>0</v>
      </c>
      <c r="I73" s="9">
        <f t="shared" si="18"/>
        <v>0</v>
      </c>
      <c r="J73" s="9">
        <f t="shared" si="18"/>
        <v>0</v>
      </c>
      <c r="K73" s="30" t="s">
        <v>7</v>
      </c>
      <c r="L73" s="30" t="s">
        <v>7</v>
      </c>
      <c r="M73" s="30" t="s">
        <v>7</v>
      </c>
      <c r="N73" s="30" t="s">
        <v>7</v>
      </c>
      <c r="O73" s="30" t="s">
        <v>7</v>
      </c>
      <c r="P73" s="30" t="s">
        <v>7</v>
      </c>
      <c r="Q73" s="30" t="s">
        <v>7</v>
      </c>
      <c r="R73" s="30" t="s">
        <v>7</v>
      </c>
      <c r="S73" s="30" t="s">
        <v>7</v>
      </c>
      <c r="T73" s="30" t="s">
        <v>7</v>
      </c>
    </row>
    <row r="74" spans="1:20" s="7" customFormat="1" ht="18" customHeight="1">
      <c r="A74" s="65" t="s">
        <v>73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</row>
    <row r="75" spans="1:20" ht="17.25" customHeight="1">
      <c r="A75" s="64" t="s">
        <v>35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  <row r="76" spans="1:20" s="7" customFormat="1" ht="60.75" customHeight="1">
      <c r="A76" s="65" t="s">
        <v>36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38" t="s">
        <v>11</v>
      </c>
      <c r="M76" s="28">
        <f aca="true" t="shared" si="19" ref="M76:S76">M14</f>
        <v>420</v>
      </c>
      <c r="N76" s="28">
        <f t="shared" si="19"/>
        <v>420</v>
      </c>
      <c r="O76" s="28">
        <f t="shared" si="19"/>
        <v>420</v>
      </c>
      <c r="P76" s="28">
        <f t="shared" si="19"/>
        <v>420</v>
      </c>
      <c r="Q76" s="28">
        <f t="shared" si="19"/>
        <v>420</v>
      </c>
      <c r="R76" s="28">
        <f t="shared" si="19"/>
        <v>420</v>
      </c>
      <c r="S76" s="28">
        <f t="shared" si="19"/>
        <v>420</v>
      </c>
      <c r="T76" s="36">
        <f>SUM(M76:S76)</f>
        <v>2940</v>
      </c>
    </row>
    <row r="77" spans="1:20" ht="17.25" customHeight="1">
      <c r="A77" s="64" t="s">
        <v>74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</row>
    <row r="78" spans="1:20" ht="36" customHeight="1">
      <c r="A78" s="64" t="s">
        <v>75</v>
      </c>
      <c r="B78" s="26" t="s">
        <v>5</v>
      </c>
      <c r="C78" s="31">
        <f>SUM(D78:J78)</f>
        <v>19667158</v>
      </c>
      <c r="D78" s="31">
        <f aca="true" t="shared" si="20" ref="D78:J78">SUM(D79:D81)</f>
        <v>2809594</v>
      </c>
      <c r="E78" s="31">
        <f t="shared" si="20"/>
        <v>2809594</v>
      </c>
      <c r="F78" s="31">
        <f t="shared" si="20"/>
        <v>2809594</v>
      </c>
      <c r="G78" s="31">
        <f t="shared" si="20"/>
        <v>2809594</v>
      </c>
      <c r="H78" s="31">
        <f t="shared" si="20"/>
        <v>2809594</v>
      </c>
      <c r="I78" s="31">
        <f t="shared" si="20"/>
        <v>2809594</v>
      </c>
      <c r="J78" s="31">
        <f t="shared" si="20"/>
        <v>2809594</v>
      </c>
      <c r="K78" s="57" t="s">
        <v>22</v>
      </c>
      <c r="L78" s="60" t="s">
        <v>23</v>
      </c>
      <c r="M78" s="57">
        <v>420</v>
      </c>
      <c r="N78" s="57">
        <v>420</v>
      </c>
      <c r="O78" s="57">
        <v>420</v>
      </c>
      <c r="P78" s="57">
        <v>420</v>
      </c>
      <c r="Q78" s="57">
        <v>420</v>
      </c>
      <c r="R78" s="57">
        <v>420</v>
      </c>
      <c r="S78" s="57">
        <v>420</v>
      </c>
      <c r="T78" s="63">
        <f>SUM(M78:S78)</f>
        <v>2940</v>
      </c>
    </row>
    <row r="79" spans="1:20" ht="75">
      <c r="A79" s="66"/>
      <c r="B79" s="26" t="s">
        <v>81</v>
      </c>
      <c r="C79" s="31">
        <f aca="true" t="shared" si="21" ref="C79:C87">SUM(D79:J79)</f>
        <v>5587470</v>
      </c>
      <c r="D79" s="31">
        <f>D83</f>
        <v>798210</v>
      </c>
      <c r="E79" s="31">
        <f aca="true" t="shared" si="22" ref="E79:J79">E83</f>
        <v>798210</v>
      </c>
      <c r="F79" s="31">
        <f t="shared" si="22"/>
        <v>798210</v>
      </c>
      <c r="G79" s="31">
        <f t="shared" si="22"/>
        <v>798210</v>
      </c>
      <c r="H79" s="31">
        <f t="shared" si="22"/>
        <v>798210</v>
      </c>
      <c r="I79" s="31">
        <f t="shared" si="22"/>
        <v>798210</v>
      </c>
      <c r="J79" s="31">
        <f t="shared" si="22"/>
        <v>798210</v>
      </c>
      <c r="K79" s="57"/>
      <c r="L79" s="61"/>
      <c r="M79" s="57"/>
      <c r="N79" s="57"/>
      <c r="O79" s="57"/>
      <c r="P79" s="57"/>
      <c r="Q79" s="57"/>
      <c r="R79" s="57"/>
      <c r="S79" s="57"/>
      <c r="T79" s="63"/>
    </row>
    <row r="80" spans="1:20" ht="46.5" customHeight="1">
      <c r="A80" s="66"/>
      <c r="B80" s="26" t="s">
        <v>82</v>
      </c>
      <c r="C80" s="31">
        <f t="shared" si="21"/>
        <v>10404688</v>
      </c>
      <c r="D80" s="31">
        <f>D84+D86</f>
        <v>1486384</v>
      </c>
      <c r="E80" s="31">
        <f aca="true" t="shared" si="23" ref="E80:J80">E84+E86</f>
        <v>1486384</v>
      </c>
      <c r="F80" s="31">
        <f t="shared" si="23"/>
        <v>1486384</v>
      </c>
      <c r="G80" s="31">
        <f t="shared" si="23"/>
        <v>1486384</v>
      </c>
      <c r="H80" s="31">
        <f t="shared" si="23"/>
        <v>1486384</v>
      </c>
      <c r="I80" s="31">
        <f t="shared" si="23"/>
        <v>1486384</v>
      </c>
      <c r="J80" s="31">
        <f t="shared" si="23"/>
        <v>1486384</v>
      </c>
      <c r="K80" s="57"/>
      <c r="L80" s="61"/>
      <c r="M80" s="57"/>
      <c r="N80" s="57"/>
      <c r="O80" s="57"/>
      <c r="P80" s="57"/>
      <c r="Q80" s="57"/>
      <c r="R80" s="57"/>
      <c r="S80" s="57"/>
      <c r="T80" s="63"/>
    </row>
    <row r="81" spans="1:20" ht="61.5" customHeight="1">
      <c r="A81" s="66"/>
      <c r="B81" s="26" t="s">
        <v>83</v>
      </c>
      <c r="C81" s="31">
        <f t="shared" si="21"/>
        <v>3675000</v>
      </c>
      <c r="D81" s="31">
        <f>D87</f>
        <v>525000</v>
      </c>
      <c r="E81" s="31">
        <f aca="true" t="shared" si="24" ref="E81:J81">E87</f>
        <v>525000</v>
      </c>
      <c r="F81" s="31">
        <f t="shared" si="24"/>
        <v>525000</v>
      </c>
      <c r="G81" s="31">
        <f t="shared" si="24"/>
        <v>525000</v>
      </c>
      <c r="H81" s="31">
        <f t="shared" si="24"/>
        <v>525000</v>
      </c>
      <c r="I81" s="31">
        <f t="shared" si="24"/>
        <v>525000</v>
      </c>
      <c r="J81" s="31">
        <f t="shared" si="24"/>
        <v>525000</v>
      </c>
      <c r="K81" s="57"/>
      <c r="L81" s="62"/>
      <c r="M81" s="57"/>
      <c r="N81" s="57"/>
      <c r="O81" s="57"/>
      <c r="P81" s="57"/>
      <c r="Q81" s="57"/>
      <c r="R81" s="57"/>
      <c r="S81" s="57"/>
      <c r="T81" s="63"/>
    </row>
    <row r="82" spans="1:20" ht="32.25" customHeight="1">
      <c r="A82" s="67" t="s">
        <v>59</v>
      </c>
      <c r="B82" s="8" t="s">
        <v>5</v>
      </c>
      <c r="C82" s="11">
        <f t="shared" si="21"/>
        <v>11174940</v>
      </c>
      <c r="D82" s="11">
        <f>D83+D84</f>
        <v>1596420</v>
      </c>
      <c r="E82" s="11">
        <f aca="true" t="shared" si="25" ref="E82:J82">E83+E84</f>
        <v>1596420</v>
      </c>
      <c r="F82" s="11">
        <f t="shared" si="25"/>
        <v>1596420</v>
      </c>
      <c r="G82" s="11">
        <f t="shared" si="25"/>
        <v>1596420</v>
      </c>
      <c r="H82" s="11">
        <f t="shared" si="25"/>
        <v>1596420</v>
      </c>
      <c r="I82" s="11">
        <f t="shared" si="25"/>
        <v>1596420</v>
      </c>
      <c r="J82" s="11">
        <f t="shared" si="25"/>
        <v>1596420</v>
      </c>
      <c r="K82" s="57"/>
      <c r="L82" s="60" t="s">
        <v>19</v>
      </c>
      <c r="M82" s="57">
        <v>100</v>
      </c>
      <c r="N82" s="57">
        <v>100</v>
      </c>
      <c r="O82" s="57">
        <v>100</v>
      </c>
      <c r="P82" s="57">
        <v>100</v>
      </c>
      <c r="Q82" s="57">
        <v>100</v>
      </c>
      <c r="R82" s="57">
        <v>100</v>
      </c>
      <c r="S82" s="57">
        <v>100</v>
      </c>
      <c r="T82" s="63">
        <v>100</v>
      </c>
    </row>
    <row r="83" spans="1:20" ht="74.25" customHeight="1">
      <c r="A83" s="67"/>
      <c r="B83" s="8" t="s">
        <v>81</v>
      </c>
      <c r="C83" s="11">
        <f t="shared" si="21"/>
        <v>5587470</v>
      </c>
      <c r="D83" s="11">
        <v>798210</v>
      </c>
      <c r="E83" s="11">
        <v>798210</v>
      </c>
      <c r="F83" s="11">
        <v>798210</v>
      </c>
      <c r="G83" s="11">
        <v>798210</v>
      </c>
      <c r="H83" s="11">
        <v>798210</v>
      </c>
      <c r="I83" s="11">
        <v>798210</v>
      </c>
      <c r="J83" s="11">
        <v>798210</v>
      </c>
      <c r="K83" s="57"/>
      <c r="L83" s="61"/>
      <c r="M83" s="57"/>
      <c r="N83" s="57"/>
      <c r="O83" s="57"/>
      <c r="P83" s="57"/>
      <c r="Q83" s="57"/>
      <c r="R83" s="57"/>
      <c r="S83" s="57"/>
      <c r="T83" s="63"/>
    </row>
    <row r="84" spans="1:20" ht="48" customHeight="1">
      <c r="A84" s="67"/>
      <c r="B84" s="8" t="s">
        <v>82</v>
      </c>
      <c r="C84" s="11">
        <f>SUM(D84:J84)</f>
        <v>5587470</v>
      </c>
      <c r="D84" s="11">
        <v>798210</v>
      </c>
      <c r="E84" s="11">
        <v>798210</v>
      </c>
      <c r="F84" s="11">
        <v>798210</v>
      </c>
      <c r="G84" s="11">
        <v>798210</v>
      </c>
      <c r="H84" s="11">
        <v>798210</v>
      </c>
      <c r="I84" s="11">
        <v>798210</v>
      </c>
      <c r="J84" s="11">
        <v>798210</v>
      </c>
      <c r="K84" s="57"/>
      <c r="L84" s="61"/>
      <c r="M84" s="57"/>
      <c r="N84" s="57"/>
      <c r="O84" s="57"/>
      <c r="P84" s="57"/>
      <c r="Q84" s="57"/>
      <c r="R84" s="57"/>
      <c r="S84" s="57"/>
      <c r="T84" s="63"/>
    </row>
    <row r="85" spans="1:20" ht="33" customHeight="1">
      <c r="A85" s="67" t="s">
        <v>56</v>
      </c>
      <c r="B85" s="8" t="s">
        <v>5</v>
      </c>
      <c r="C85" s="11">
        <f t="shared" si="21"/>
        <v>8492218</v>
      </c>
      <c r="D85" s="11">
        <f aca="true" t="shared" si="26" ref="D85:J85">SUM(D86:D87)</f>
        <v>1213174</v>
      </c>
      <c r="E85" s="11">
        <f t="shared" si="26"/>
        <v>1213174</v>
      </c>
      <c r="F85" s="11">
        <f t="shared" si="26"/>
        <v>1213174</v>
      </c>
      <c r="G85" s="11">
        <f t="shared" si="26"/>
        <v>1213174</v>
      </c>
      <c r="H85" s="11">
        <f t="shared" si="26"/>
        <v>1213174</v>
      </c>
      <c r="I85" s="11">
        <f t="shared" si="26"/>
        <v>1213174</v>
      </c>
      <c r="J85" s="11">
        <f t="shared" si="26"/>
        <v>1213174</v>
      </c>
      <c r="K85" s="57"/>
      <c r="L85" s="61"/>
      <c r="M85" s="57"/>
      <c r="N85" s="57"/>
      <c r="O85" s="57"/>
      <c r="P85" s="57"/>
      <c r="Q85" s="57"/>
      <c r="R85" s="57"/>
      <c r="S85" s="57"/>
      <c r="T85" s="63"/>
    </row>
    <row r="86" spans="1:20" ht="47.25" customHeight="1">
      <c r="A86" s="67"/>
      <c r="B86" s="8" t="s">
        <v>82</v>
      </c>
      <c r="C86" s="11">
        <f t="shared" si="21"/>
        <v>4817218</v>
      </c>
      <c r="D86" s="11">
        <v>688174</v>
      </c>
      <c r="E86" s="11">
        <v>688174</v>
      </c>
      <c r="F86" s="11">
        <v>688174</v>
      </c>
      <c r="G86" s="11">
        <v>688174</v>
      </c>
      <c r="H86" s="11">
        <v>688174</v>
      </c>
      <c r="I86" s="11">
        <v>688174</v>
      </c>
      <c r="J86" s="11">
        <v>688174</v>
      </c>
      <c r="K86" s="57"/>
      <c r="L86" s="61"/>
      <c r="M86" s="57"/>
      <c r="N86" s="57"/>
      <c r="O86" s="57"/>
      <c r="P86" s="57"/>
      <c r="Q86" s="57"/>
      <c r="R86" s="57"/>
      <c r="S86" s="57"/>
      <c r="T86" s="63"/>
    </row>
    <row r="87" spans="1:20" ht="63.75" customHeight="1">
      <c r="A87" s="67"/>
      <c r="B87" s="8" t="s">
        <v>83</v>
      </c>
      <c r="C87" s="11">
        <f t="shared" si="21"/>
        <v>3675000</v>
      </c>
      <c r="D87" s="11">
        <v>525000</v>
      </c>
      <c r="E87" s="11">
        <v>525000</v>
      </c>
      <c r="F87" s="11">
        <v>525000</v>
      </c>
      <c r="G87" s="11">
        <v>525000</v>
      </c>
      <c r="H87" s="11">
        <v>525000</v>
      </c>
      <c r="I87" s="11">
        <v>525000</v>
      </c>
      <c r="J87" s="11">
        <v>525000</v>
      </c>
      <c r="K87" s="57"/>
      <c r="L87" s="62"/>
      <c r="M87" s="57"/>
      <c r="N87" s="57"/>
      <c r="O87" s="57"/>
      <c r="P87" s="57"/>
      <c r="Q87" s="57"/>
      <c r="R87" s="57"/>
      <c r="S87" s="57"/>
      <c r="T87" s="63"/>
    </row>
    <row r="88" spans="1:20" s="7" customFormat="1" ht="43.5" customHeight="1">
      <c r="A88" s="64" t="s">
        <v>76</v>
      </c>
      <c r="B88" s="26" t="s">
        <v>5</v>
      </c>
      <c r="C88" s="31">
        <f>SUM(D88:J88)</f>
        <v>19667158</v>
      </c>
      <c r="D88" s="31">
        <f aca="true" t="shared" si="27" ref="D88:J88">SUM(D89:D91)</f>
        <v>2809594</v>
      </c>
      <c r="E88" s="31">
        <f t="shared" si="27"/>
        <v>2809594</v>
      </c>
      <c r="F88" s="31">
        <f t="shared" si="27"/>
        <v>2809594</v>
      </c>
      <c r="G88" s="31">
        <f t="shared" si="27"/>
        <v>2809594</v>
      </c>
      <c r="H88" s="31">
        <f t="shared" si="27"/>
        <v>2809594</v>
      </c>
      <c r="I88" s="31">
        <f t="shared" si="27"/>
        <v>2809594</v>
      </c>
      <c r="J88" s="31">
        <f t="shared" si="27"/>
        <v>2809594</v>
      </c>
      <c r="K88" s="30" t="s">
        <v>7</v>
      </c>
      <c r="L88" s="30" t="s">
        <v>7</v>
      </c>
      <c r="M88" s="30" t="s">
        <v>7</v>
      </c>
      <c r="N88" s="30" t="s">
        <v>7</v>
      </c>
      <c r="O88" s="30" t="s">
        <v>7</v>
      </c>
      <c r="P88" s="30" t="s">
        <v>7</v>
      </c>
      <c r="Q88" s="30" t="s">
        <v>7</v>
      </c>
      <c r="R88" s="30" t="s">
        <v>7</v>
      </c>
      <c r="S88" s="30" t="s">
        <v>7</v>
      </c>
      <c r="T88" s="30" t="s">
        <v>7</v>
      </c>
    </row>
    <row r="89" spans="1:20" ht="79.5" customHeight="1">
      <c r="A89" s="68"/>
      <c r="B89" s="26" t="s">
        <v>81</v>
      </c>
      <c r="C89" s="31">
        <f aca="true" t="shared" si="28" ref="C89:F91">C79</f>
        <v>5587470</v>
      </c>
      <c r="D89" s="31">
        <f t="shared" si="28"/>
        <v>798210</v>
      </c>
      <c r="E89" s="31">
        <f t="shared" si="28"/>
        <v>798210</v>
      </c>
      <c r="F89" s="31">
        <f t="shared" si="28"/>
        <v>798210</v>
      </c>
      <c r="G89" s="31">
        <f aca="true" t="shared" si="29" ref="G89:J91">G79</f>
        <v>798210</v>
      </c>
      <c r="H89" s="31">
        <f t="shared" si="29"/>
        <v>798210</v>
      </c>
      <c r="I89" s="31">
        <f t="shared" si="29"/>
        <v>798210</v>
      </c>
      <c r="J89" s="31">
        <f t="shared" si="29"/>
        <v>798210</v>
      </c>
      <c r="K89" s="30" t="s">
        <v>7</v>
      </c>
      <c r="L89" s="30" t="s">
        <v>7</v>
      </c>
      <c r="M89" s="30" t="s">
        <v>7</v>
      </c>
      <c r="N89" s="30" t="s">
        <v>7</v>
      </c>
      <c r="O89" s="30" t="s">
        <v>7</v>
      </c>
      <c r="P89" s="30" t="s">
        <v>7</v>
      </c>
      <c r="Q89" s="30" t="s">
        <v>7</v>
      </c>
      <c r="R89" s="30" t="s">
        <v>7</v>
      </c>
      <c r="S89" s="30" t="s">
        <v>7</v>
      </c>
      <c r="T89" s="30" t="s">
        <v>7</v>
      </c>
    </row>
    <row r="90" spans="1:20" ht="54.75" customHeight="1">
      <c r="A90" s="68"/>
      <c r="B90" s="26" t="s">
        <v>82</v>
      </c>
      <c r="C90" s="31">
        <f>C80</f>
        <v>10404688</v>
      </c>
      <c r="D90" s="31">
        <f t="shared" si="28"/>
        <v>1486384</v>
      </c>
      <c r="E90" s="31">
        <f t="shared" si="28"/>
        <v>1486384</v>
      </c>
      <c r="F90" s="31">
        <f t="shared" si="28"/>
        <v>1486384</v>
      </c>
      <c r="G90" s="31">
        <f t="shared" si="29"/>
        <v>1486384</v>
      </c>
      <c r="H90" s="31">
        <f t="shared" si="29"/>
        <v>1486384</v>
      </c>
      <c r="I90" s="31">
        <f t="shared" si="29"/>
        <v>1486384</v>
      </c>
      <c r="J90" s="31">
        <f t="shared" si="29"/>
        <v>1486384</v>
      </c>
      <c r="K90" s="30" t="s">
        <v>7</v>
      </c>
      <c r="L90" s="30" t="s">
        <v>7</v>
      </c>
      <c r="M90" s="30" t="s">
        <v>7</v>
      </c>
      <c r="N90" s="30" t="s">
        <v>7</v>
      </c>
      <c r="O90" s="30" t="s">
        <v>7</v>
      </c>
      <c r="P90" s="30" t="s">
        <v>7</v>
      </c>
      <c r="Q90" s="30" t="s">
        <v>7</v>
      </c>
      <c r="R90" s="30" t="s">
        <v>7</v>
      </c>
      <c r="S90" s="30" t="s">
        <v>7</v>
      </c>
      <c r="T90" s="30" t="s">
        <v>7</v>
      </c>
    </row>
    <row r="91" spans="1:20" ht="66.75" customHeight="1">
      <c r="A91" s="68"/>
      <c r="B91" s="26" t="s">
        <v>83</v>
      </c>
      <c r="C91" s="31">
        <f t="shared" si="28"/>
        <v>3675000</v>
      </c>
      <c r="D91" s="31">
        <f t="shared" si="28"/>
        <v>525000</v>
      </c>
      <c r="E91" s="31">
        <f t="shared" si="28"/>
        <v>525000</v>
      </c>
      <c r="F91" s="31">
        <f t="shared" si="28"/>
        <v>525000</v>
      </c>
      <c r="G91" s="31">
        <f t="shared" si="29"/>
        <v>525000</v>
      </c>
      <c r="H91" s="31">
        <f t="shared" si="29"/>
        <v>525000</v>
      </c>
      <c r="I91" s="31">
        <f t="shared" si="29"/>
        <v>525000</v>
      </c>
      <c r="J91" s="31">
        <f t="shared" si="29"/>
        <v>525000</v>
      </c>
      <c r="K91" s="30" t="s">
        <v>7</v>
      </c>
      <c r="L91" s="30" t="s">
        <v>7</v>
      </c>
      <c r="M91" s="30" t="s">
        <v>7</v>
      </c>
      <c r="N91" s="30" t="s">
        <v>7</v>
      </c>
      <c r="O91" s="30" t="s">
        <v>7</v>
      </c>
      <c r="P91" s="30" t="s">
        <v>7</v>
      </c>
      <c r="Q91" s="30" t="s">
        <v>7</v>
      </c>
      <c r="R91" s="30" t="s">
        <v>7</v>
      </c>
      <c r="S91" s="30" t="s">
        <v>7</v>
      </c>
      <c r="T91" s="30" t="s">
        <v>7</v>
      </c>
    </row>
    <row r="92" spans="1:20" s="7" customFormat="1" ht="34.5" customHeight="1">
      <c r="A92" s="64" t="s">
        <v>77</v>
      </c>
      <c r="B92" s="26" t="s">
        <v>5</v>
      </c>
      <c r="C92" s="31">
        <f>SUM(D92:J92)</f>
        <v>1959505227</v>
      </c>
      <c r="D92" s="31">
        <f aca="true" t="shared" si="30" ref="D92:J92">SUM(D93:D95)</f>
        <v>279957392</v>
      </c>
      <c r="E92" s="31">
        <f t="shared" si="30"/>
        <v>317954047</v>
      </c>
      <c r="F92" s="31">
        <f t="shared" si="30"/>
        <v>291774948</v>
      </c>
      <c r="G92" s="31">
        <f t="shared" si="30"/>
        <v>267454710</v>
      </c>
      <c r="H92" s="31">
        <f t="shared" si="30"/>
        <v>267454710</v>
      </c>
      <c r="I92" s="31">
        <f t="shared" si="30"/>
        <v>267454710</v>
      </c>
      <c r="J92" s="31">
        <f t="shared" si="30"/>
        <v>267454710</v>
      </c>
      <c r="K92" s="30" t="s">
        <v>7</v>
      </c>
      <c r="L92" s="30" t="s">
        <v>7</v>
      </c>
      <c r="M92" s="30" t="s">
        <v>7</v>
      </c>
      <c r="N92" s="30" t="s">
        <v>7</v>
      </c>
      <c r="O92" s="30" t="s">
        <v>7</v>
      </c>
      <c r="P92" s="30" t="s">
        <v>7</v>
      </c>
      <c r="Q92" s="30" t="s">
        <v>7</v>
      </c>
      <c r="R92" s="30" t="s">
        <v>7</v>
      </c>
      <c r="S92" s="30" t="s">
        <v>7</v>
      </c>
      <c r="T92" s="30" t="s">
        <v>7</v>
      </c>
    </row>
    <row r="93" spans="1:20" ht="81" customHeight="1">
      <c r="A93" s="68"/>
      <c r="B93" s="26" t="s">
        <v>81</v>
      </c>
      <c r="C93" s="31">
        <f aca="true" t="shared" si="31" ref="C93:J94">C37+C72+C89</f>
        <v>14095570</v>
      </c>
      <c r="D93" s="31">
        <f t="shared" si="31"/>
        <v>8858210</v>
      </c>
      <c r="E93" s="31">
        <f t="shared" si="31"/>
        <v>1246310</v>
      </c>
      <c r="F93" s="31">
        <f t="shared" si="31"/>
        <v>798210</v>
      </c>
      <c r="G93" s="31">
        <f t="shared" si="31"/>
        <v>798210</v>
      </c>
      <c r="H93" s="31">
        <f t="shared" si="31"/>
        <v>798210</v>
      </c>
      <c r="I93" s="31">
        <f t="shared" si="31"/>
        <v>798210</v>
      </c>
      <c r="J93" s="31">
        <f t="shared" si="31"/>
        <v>798210</v>
      </c>
      <c r="K93" s="30" t="s">
        <v>7</v>
      </c>
      <c r="L93" s="30" t="s">
        <v>7</v>
      </c>
      <c r="M93" s="30" t="s">
        <v>7</v>
      </c>
      <c r="N93" s="30" t="s">
        <v>7</v>
      </c>
      <c r="O93" s="30" t="s">
        <v>7</v>
      </c>
      <c r="P93" s="30" t="s">
        <v>7</v>
      </c>
      <c r="Q93" s="30" t="s">
        <v>7</v>
      </c>
      <c r="R93" s="30" t="s">
        <v>7</v>
      </c>
      <c r="S93" s="30" t="s">
        <v>7</v>
      </c>
      <c r="T93" s="30" t="s">
        <v>7</v>
      </c>
    </row>
    <row r="94" spans="1:20" ht="48" customHeight="1">
      <c r="A94" s="68"/>
      <c r="B94" s="26" t="s">
        <v>82</v>
      </c>
      <c r="C94" s="31">
        <f t="shared" si="31"/>
        <v>1941734657</v>
      </c>
      <c r="D94" s="31">
        <f t="shared" si="31"/>
        <v>270574182</v>
      </c>
      <c r="E94" s="31">
        <f t="shared" si="31"/>
        <v>316182737</v>
      </c>
      <c r="F94" s="31">
        <f t="shared" si="31"/>
        <v>290451738</v>
      </c>
      <c r="G94" s="31">
        <f t="shared" si="31"/>
        <v>266131500</v>
      </c>
      <c r="H94" s="31">
        <f t="shared" si="31"/>
        <v>266131500</v>
      </c>
      <c r="I94" s="31">
        <f t="shared" si="31"/>
        <v>266131500</v>
      </c>
      <c r="J94" s="31">
        <f t="shared" si="31"/>
        <v>266131500</v>
      </c>
      <c r="K94" s="30" t="s">
        <v>7</v>
      </c>
      <c r="L94" s="30" t="s">
        <v>7</v>
      </c>
      <c r="M94" s="30" t="s">
        <v>7</v>
      </c>
      <c r="N94" s="30" t="s">
        <v>7</v>
      </c>
      <c r="O94" s="30" t="s">
        <v>7</v>
      </c>
      <c r="P94" s="30" t="s">
        <v>7</v>
      </c>
      <c r="Q94" s="30" t="s">
        <v>7</v>
      </c>
      <c r="R94" s="30" t="s">
        <v>7</v>
      </c>
      <c r="S94" s="30" t="s">
        <v>7</v>
      </c>
      <c r="T94" s="30" t="s">
        <v>7</v>
      </c>
    </row>
    <row r="95" spans="1:20" ht="61.5" customHeight="1">
      <c r="A95" s="68"/>
      <c r="B95" s="26" t="s">
        <v>83</v>
      </c>
      <c r="C95" s="31">
        <f aca="true" t="shared" si="32" ref="C95:J95">C91</f>
        <v>3675000</v>
      </c>
      <c r="D95" s="31">
        <f t="shared" si="32"/>
        <v>525000</v>
      </c>
      <c r="E95" s="31">
        <f t="shared" si="32"/>
        <v>525000</v>
      </c>
      <c r="F95" s="31">
        <f t="shared" si="32"/>
        <v>525000</v>
      </c>
      <c r="G95" s="31">
        <f t="shared" si="32"/>
        <v>525000</v>
      </c>
      <c r="H95" s="31">
        <f t="shared" si="32"/>
        <v>525000</v>
      </c>
      <c r="I95" s="31">
        <f t="shared" si="32"/>
        <v>525000</v>
      </c>
      <c r="J95" s="31">
        <f t="shared" si="32"/>
        <v>525000</v>
      </c>
      <c r="K95" s="30" t="s">
        <v>7</v>
      </c>
      <c r="L95" s="30" t="s">
        <v>7</v>
      </c>
      <c r="M95" s="30" t="s">
        <v>7</v>
      </c>
      <c r="N95" s="30" t="s">
        <v>7</v>
      </c>
      <c r="O95" s="30" t="s">
        <v>7</v>
      </c>
      <c r="P95" s="30" t="s">
        <v>7</v>
      </c>
      <c r="Q95" s="30" t="s">
        <v>7</v>
      </c>
      <c r="R95" s="30" t="s">
        <v>7</v>
      </c>
      <c r="S95" s="30" t="s">
        <v>7</v>
      </c>
      <c r="T95" s="30" t="s">
        <v>7</v>
      </c>
    </row>
    <row r="96" spans="1:20" s="7" customFormat="1" ht="33.75" customHeight="1">
      <c r="A96" s="64" t="s">
        <v>78</v>
      </c>
      <c r="B96" s="26" t="s">
        <v>5</v>
      </c>
      <c r="C96" s="9">
        <f>SUM(D96:J96)</f>
        <v>1803809913</v>
      </c>
      <c r="D96" s="9">
        <f aca="true" t="shared" si="33" ref="D96:J96">SUM(D97:D99)</f>
        <v>250656124</v>
      </c>
      <c r="E96" s="9">
        <f t="shared" si="33"/>
        <v>266833323</v>
      </c>
      <c r="F96" s="9">
        <f t="shared" si="33"/>
        <v>269023678</v>
      </c>
      <c r="G96" s="9">
        <f t="shared" si="33"/>
        <v>254324197</v>
      </c>
      <c r="H96" s="9">
        <f t="shared" si="33"/>
        <v>254324197</v>
      </c>
      <c r="I96" s="9">
        <f t="shared" si="33"/>
        <v>254324197</v>
      </c>
      <c r="J96" s="9">
        <f t="shared" si="33"/>
        <v>254324197</v>
      </c>
      <c r="K96" s="30" t="s">
        <v>7</v>
      </c>
      <c r="L96" s="30" t="s">
        <v>7</v>
      </c>
      <c r="M96" s="30" t="s">
        <v>7</v>
      </c>
      <c r="N96" s="30" t="s">
        <v>7</v>
      </c>
      <c r="O96" s="30" t="s">
        <v>7</v>
      </c>
      <c r="P96" s="30" t="s">
        <v>7</v>
      </c>
      <c r="Q96" s="30" t="s">
        <v>7</v>
      </c>
      <c r="R96" s="30" t="s">
        <v>7</v>
      </c>
      <c r="S96" s="30" t="s">
        <v>7</v>
      </c>
      <c r="T96" s="30" t="s">
        <v>7</v>
      </c>
    </row>
    <row r="97" spans="1:20" ht="85.5" customHeight="1">
      <c r="A97" s="68"/>
      <c r="B97" s="26" t="s">
        <v>81</v>
      </c>
      <c r="C97" s="9">
        <f aca="true" t="shared" si="34" ref="C97:J97">C20+C89</f>
        <v>6265570</v>
      </c>
      <c r="D97" s="9">
        <f t="shared" si="34"/>
        <v>1028210</v>
      </c>
      <c r="E97" s="9">
        <f t="shared" si="34"/>
        <v>1246310</v>
      </c>
      <c r="F97" s="9">
        <f t="shared" si="34"/>
        <v>798210</v>
      </c>
      <c r="G97" s="9">
        <f t="shared" si="34"/>
        <v>798210</v>
      </c>
      <c r="H97" s="9">
        <f t="shared" si="34"/>
        <v>798210</v>
      </c>
      <c r="I97" s="9">
        <f t="shared" si="34"/>
        <v>798210</v>
      </c>
      <c r="J97" s="9">
        <f t="shared" si="34"/>
        <v>798210</v>
      </c>
      <c r="K97" s="30" t="s">
        <v>7</v>
      </c>
      <c r="L97" s="30" t="s">
        <v>7</v>
      </c>
      <c r="M97" s="30" t="s">
        <v>7</v>
      </c>
      <c r="N97" s="30" t="s">
        <v>7</v>
      </c>
      <c r="O97" s="30" t="s">
        <v>7</v>
      </c>
      <c r="P97" s="30" t="s">
        <v>7</v>
      </c>
      <c r="Q97" s="30" t="s">
        <v>7</v>
      </c>
      <c r="R97" s="30" t="s">
        <v>7</v>
      </c>
      <c r="S97" s="30" t="s">
        <v>7</v>
      </c>
      <c r="T97" s="30" t="s">
        <v>7</v>
      </c>
    </row>
    <row r="98" spans="1:20" ht="50.25" customHeight="1">
      <c r="A98" s="68"/>
      <c r="B98" s="26" t="s">
        <v>82</v>
      </c>
      <c r="C98" s="9">
        <f aca="true" t="shared" si="35" ref="C98:J98">C21+C90+C64</f>
        <v>1793869343</v>
      </c>
      <c r="D98" s="9">
        <f t="shared" si="35"/>
        <v>249102914</v>
      </c>
      <c r="E98" s="9">
        <f t="shared" si="35"/>
        <v>265062013</v>
      </c>
      <c r="F98" s="9">
        <f t="shared" si="35"/>
        <v>267700468</v>
      </c>
      <c r="G98" s="9">
        <f t="shared" si="35"/>
        <v>253000987</v>
      </c>
      <c r="H98" s="9">
        <f t="shared" si="35"/>
        <v>253000987</v>
      </c>
      <c r="I98" s="9">
        <f t="shared" si="35"/>
        <v>253000987</v>
      </c>
      <c r="J98" s="9">
        <f t="shared" si="35"/>
        <v>253000987</v>
      </c>
      <c r="K98" s="30" t="s">
        <v>7</v>
      </c>
      <c r="L98" s="30" t="s">
        <v>7</v>
      </c>
      <c r="M98" s="30" t="s">
        <v>7</v>
      </c>
      <c r="N98" s="30" t="s">
        <v>7</v>
      </c>
      <c r="O98" s="30" t="s">
        <v>7</v>
      </c>
      <c r="P98" s="30" t="s">
        <v>7</v>
      </c>
      <c r="Q98" s="30" t="s">
        <v>7</v>
      </c>
      <c r="R98" s="30" t="s">
        <v>7</v>
      </c>
      <c r="S98" s="30" t="s">
        <v>7</v>
      </c>
      <c r="T98" s="30" t="s">
        <v>7</v>
      </c>
    </row>
    <row r="99" spans="1:20" ht="63" customHeight="1">
      <c r="A99" s="68"/>
      <c r="B99" s="26" t="s">
        <v>83</v>
      </c>
      <c r="C99" s="31">
        <f aca="true" t="shared" si="36" ref="C99:J99">C91</f>
        <v>3675000</v>
      </c>
      <c r="D99" s="31">
        <f t="shared" si="36"/>
        <v>525000</v>
      </c>
      <c r="E99" s="31">
        <f t="shared" si="36"/>
        <v>525000</v>
      </c>
      <c r="F99" s="31">
        <f t="shared" si="36"/>
        <v>525000</v>
      </c>
      <c r="G99" s="31">
        <f t="shared" si="36"/>
        <v>525000</v>
      </c>
      <c r="H99" s="31">
        <f t="shared" si="36"/>
        <v>525000</v>
      </c>
      <c r="I99" s="31">
        <f t="shared" si="36"/>
        <v>525000</v>
      </c>
      <c r="J99" s="31">
        <f t="shared" si="36"/>
        <v>525000</v>
      </c>
      <c r="K99" s="30" t="s">
        <v>7</v>
      </c>
      <c r="L99" s="30" t="s">
        <v>7</v>
      </c>
      <c r="M99" s="30" t="s">
        <v>7</v>
      </c>
      <c r="N99" s="30" t="s">
        <v>7</v>
      </c>
      <c r="O99" s="30" t="s">
        <v>7</v>
      </c>
      <c r="P99" s="30" t="s">
        <v>7</v>
      </c>
      <c r="Q99" s="30" t="s">
        <v>7</v>
      </c>
      <c r="R99" s="30" t="s">
        <v>7</v>
      </c>
      <c r="S99" s="30" t="s">
        <v>7</v>
      </c>
      <c r="T99" s="30" t="s">
        <v>7</v>
      </c>
    </row>
    <row r="100" spans="1:20" s="7" customFormat="1" ht="37.5" customHeight="1">
      <c r="A100" s="64" t="s">
        <v>79</v>
      </c>
      <c r="B100" s="26" t="s">
        <v>5</v>
      </c>
      <c r="C100" s="31">
        <f aca="true" t="shared" si="37" ref="C100:J100">SUM(C101)</f>
        <v>89883605</v>
      </c>
      <c r="D100" s="31">
        <f t="shared" si="37"/>
        <v>11449753</v>
      </c>
      <c r="E100" s="31">
        <f t="shared" si="37"/>
        <v>13139921</v>
      </c>
      <c r="F100" s="31">
        <f t="shared" si="37"/>
        <v>12771879</v>
      </c>
      <c r="G100" s="31">
        <f t="shared" si="37"/>
        <v>13130513</v>
      </c>
      <c r="H100" s="31">
        <f t="shared" si="37"/>
        <v>13130513</v>
      </c>
      <c r="I100" s="31">
        <f t="shared" si="37"/>
        <v>13130513</v>
      </c>
      <c r="J100" s="31">
        <f t="shared" si="37"/>
        <v>13130513</v>
      </c>
      <c r="K100" s="30" t="s">
        <v>7</v>
      </c>
      <c r="L100" s="30" t="s">
        <v>7</v>
      </c>
      <c r="M100" s="30" t="s">
        <v>7</v>
      </c>
      <c r="N100" s="30" t="s">
        <v>7</v>
      </c>
      <c r="O100" s="30" t="s">
        <v>7</v>
      </c>
      <c r="P100" s="30" t="s">
        <v>7</v>
      </c>
      <c r="Q100" s="30" t="s">
        <v>7</v>
      </c>
      <c r="R100" s="30" t="s">
        <v>7</v>
      </c>
      <c r="S100" s="30" t="s">
        <v>7</v>
      </c>
      <c r="T100" s="30" t="s">
        <v>7</v>
      </c>
    </row>
    <row r="101" spans="1:20" ht="54.75" customHeight="1">
      <c r="A101" s="68"/>
      <c r="B101" s="26" t="s">
        <v>82</v>
      </c>
      <c r="C101" s="31">
        <f aca="true" t="shared" si="38" ref="C101:J101">C33+C35</f>
        <v>89883605</v>
      </c>
      <c r="D101" s="31">
        <f t="shared" si="38"/>
        <v>11449753</v>
      </c>
      <c r="E101" s="31">
        <f t="shared" si="38"/>
        <v>13139921</v>
      </c>
      <c r="F101" s="31">
        <f t="shared" si="38"/>
        <v>12771879</v>
      </c>
      <c r="G101" s="31">
        <f t="shared" si="38"/>
        <v>13130513</v>
      </c>
      <c r="H101" s="31">
        <f t="shared" si="38"/>
        <v>13130513</v>
      </c>
      <c r="I101" s="31">
        <f t="shared" si="38"/>
        <v>13130513</v>
      </c>
      <c r="J101" s="31">
        <f t="shared" si="38"/>
        <v>13130513</v>
      </c>
      <c r="K101" s="30" t="s">
        <v>7</v>
      </c>
      <c r="L101" s="30" t="s">
        <v>7</v>
      </c>
      <c r="M101" s="30" t="s">
        <v>7</v>
      </c>
      <c r="N101" s="30" t="s">
        <v>7</v>
      </c>
      <c r="O101" s="30" t="s">
        <v>7</v>
      </c>
      <c r="P101" s="30" t="s">
        <v>7</v>
      </c>
      <c r="Q101" s="30" t="s">
        <v>7</v>
      </c>
      <c r="R101" s="30" t="s">
        <v>7</v>
      </c>
      <c r="S101" s="30" t="s">
        <v>7</v>
      </c>
      <c r="T101" s="30" t="s">
        <v>7</v>
      </c>
    </row>
    <row r="102" spans="1:20" s="7" customFormat="1" ht="38.25" customHeight="1">
      <c r="A102" s="64" t="s">
        <v>80</v>
      </c>
      <c r="B102" s="26" t="s">
        <v>5</v>
      </c>
      <c r="C102" s="9">
        <f>D102+E102+F102</f>
        <v>65811709</v>
      </c>
      <c r="D102" s="9">
        <f aca="true" t="shared" si="39" ref="D102:J102">D71</f>
        <v>17851515</v>
      </c>
      <c r="E102" s="9">
        <f t="shared" si="39"/>
        <v>37980803</v>
      </c>
      <c r="F102" s="9">
        <f>F49</f>
        <v>9979391</v>
      </c>
      <c r="G102" s="9">
        <f t="shared" si="39"/>
        <v>0</v>
      </c>
      <c r="H102" s="9">
        <f t="shared" si="39"/>
        <v>0</v>
      </c>
      <c r="I102" s="9">
        <f t="shared" si="39"/>
        <v>0</v>
      </c>
      <c r="J102" s="9">
        <f t="shared" si="39"/>
        <v>0</v>
      </c>
      <c r="K102" s="30" t="s">
        <v>7</v>
      </c>
      <c r="L102" s="30" t="s">
        <v>7</v>
      </c>
      <c r="M102" s="30" t="s">
        <v>7</v>
      </c>
      <c r="N102" s="30" t="s">
        <v>7</v>
      </c>
      <c r="O102" s="30" t="s">
        <v>7</v>
      </c>
      <c r="P102" s="30" t="s">
        <v>7</v>
      </c>
      <c r="Q102" s="30" t="s">
        <v>7</v>
      </c>
      <c r="R102" s="30" t="s">
        <v>7</v>
      </c>
      <c r="S102" s="30" t="s">
        <v>7</v>
      </c>
      <c r="T102" s="30" t="s">
        <v>7</v>
      </c>
    </row>
    <row r="103" spans="1:20" ht="84" customHeight="1">
      <c r="A103" s="68"/>
      <c r="B103" s="26" t="s">
        <v>81</v>
      </c>
      <c r="C103" s="9">
        <f>C72</f>
        <v>7830000</v>
      </c>
      <c r="D103" s="9">
        <f aca="true" t="shared" si="40" ref="D103:J103">D72</f>
        <v>7830000</v>
      </c>
      <c r="E103" s="9">
        <f t="shared" si="40"/>
        <v>0</v>
      </c>
      <c r="F103" s="9">
        <f t="shared" si="40"/>
        <v>0</v>
      </c>
      <c r="G103" s="9">
        <f t="shared" si="40"/>
        <v>0</v>
      </c>
      <c r="H103" s="9">
        <f t="shared" si="40"/>
        <v>0</v>
      </c>
      <c r="I103" s="9">
        <f t="shared" si="40"/>
        <v>0</v>
      </c>
      <c r="J103" s="9">
        <f t="shared" si="40"/>
        <v>0</v>
      </c>
      <c r="K103" s="30" t="s">
        <v>7</v>
      </c>
      <c r="L103" s="30" t="s">
        <v>7</v>
      </c>
      <c r="M103" s="30" t="s">
        <v>7</v>
      </c>
      <c r="N103" s="30" t="s">
        <v>7</v>
      </c>
      <c r="O103" s="30" t="s">
        <v>7</v>
      </c>
      <c r="P103" s="30" t="s">
        <v>7</v>
      </c>
      <c r="Q103" s="30" t="s">
        <v>7</v>
      </c>
      <c r="R103" s="30" t="s">
        <v>7</v>
      </c>
      <c r="S103" s="30" t="s">
        <v>7</v>
      </c>
      <c r="T103" s="30" t="s">
        <v>7</v>
      </c>
    </row>
    <row r="104" spans="1:20" ht="50.25" customHeight="1">
      <c r="A104" s="68"/>
      <c r="B104" s="26" t="s">
        <v>82</v>
      </c>
      <c r="C104" s="9">
        <f>D104+E104+F104</f>
        <v>57981709</v>
      </c>
      <c r="D104" s="9">
        <f aca="true" t="shared" si="41" ref="D104:J104">D73</f>
        <v>10021515</v>
      </c>
      <c r="E104" s="9">
        <f t="shared" si="41"/>
        <v>37980803</v>
      </c>
      <c r="F104" s="9">
        <f>F50</f>
        <v>9979391</v>
      </c>
      <c r="G104" s="9">
        <f t="shared" si="41"/>
        <v>0</v>
      </c>
      <c r="H104" s="9">
        <f t="shared" si="41"/>
        <v>0</v>
      </c>
      <c r="I104" s="9">
        <f t="shared" si="41"/>
        <v>0</v>
      </c>
      <c r="J104" s="9">
        <f t="shared" si="41"/>
        <v>0</v>
      </c>
      <c r="K104" s="30" t="s">
        <v>7</v>
      </c>
      <c r="L104" s="30" t="s">
        <v>7</v>
      </c>
      <c r="M104" s="30" t="s">
        <v>7</v>
      </c>
      <c r="N104" s="30" t="s">
        <v>7</v>
      </c>
      <c r="O104" s="30" t="s">
        <v>7</v>
      </c>
      <c r="P104" s="30" t="s">
        <v>7</v>
      </c>
      <c r="Q104" s="30" t="s">
        <v>7</v>
      </c>
      <c r="R104" s="30" t="s">
        <v>7</v>
      </c>
      <c r="S104" s="30" t="s">
        <v>7</v>
      </c>
      <c r="T104" s="30" t="s">
        <v>7</v>
      </c>
    </row>
  </sheetData>
  <sheetProtection/>
  <autoFilter ref="A9:O9"/>
  <mergeCells count="204">
    <mergeCell ref="O26:O27"/>
    <mergeCell ref="P26:P27"/>
    <mergeCell ref="Q26:Q27"/>
    <mergeCell ref="R26:R27"/>
    <mergeCell ref="S26:S27"/>
    <mergeCell ref="K19:K27"/>
    <mergeCell ref="T19:T21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L19:L21"/>
    <mergeCell ref="M19:M21"/>
    <mergeCell ref="N19:N21"/>
    <mergeCell ref="O19:O21"/>
    <mergeCell ref="P19:P21"/>
    <mergeCell ref="Q19:Q21"/>
    <mergeCell ref="R19:R21"/>
    <mergeCell ref="T26:T27"/>
    <mergeCell ref="L26:L27"/>
    <mergeCell ref="M26:M27"/>
    <mergeCell ref="N26:N27"/>
    <mergeCell ref="Q30:Q31"/>
    <mergeCell ref="R30:R31"/>
    <mergeCell ref="S30:S31"/>
    <mergeCell ref="T30:T31"/>
    <mergeCell ref="S19:S21"/>
    <mergeCell ref="A30:A31"/>
    <mergeCell ref="L30:L31"/>
    <mergeCell ref="M30:M31"/>
    <mergeCell ref="N30:N31"/>
    <mergeCell ref="O30:O31"/>
    <mergeCell ref="P30:P31"/>
    <mergeCell ref="K28:K31"/>
    <mergeCell ref="S32:S33"/>
    <mergeCell ref="M32:M33"/>
    <mergeCell ref="K68:K70"/>
    <mergeCell ref="K49:K50"/>
    <mergeCell ref="Q32:Q33"/>
    <mergeCell ref="P32:P33"/>
    <mergeCell ref="N32:N33"/>
    <mergeCell ref="A45:T45"/>
    <mergeCell ref="A41:K44"/>
    <mergeCell ref="A36:A38"/>
    <mergeCell ref="R32:R33"/>
    <mergeCell ref="P34:P35"/>
    <mergeCell ref="K32:K33"/>
    <mergeCell ref="L32:L33"/>
    <mergeCell ref="O32:O33"/>
    <mergeCell ref="M34:M35"/>
    <mergeCell ref="O34:O35"/>
    <mergeCell ref="K34:K35"/>
    <mergeCell ref="D10:J10"/>
    <mergeCell ref="B10:B11"/>
    <mergeCell ref="M10:S10"/>
    <mergeCell ref="A16:T16"/>
    <mergeCell ref="A13:K14"/>
    <mergeCell ref="A17:K17"/>
    <mergeCell ref="A32:A33"/>
    <mergeCell ref="A34:A35"/>
    <mergeCell ref="T10:T11"/>
    <mergeCell ref="A15:T15"/>
    <mergeCell ref="C10:C11"/>
    <mergeCell ref="K10:K11"/>
    <mergeCell ref="L10:L11"/>
    <mergeCell ref="A12:T12"/>
    <mergeCell ref="A10:A11"/>
    <mergeCell ref="A18:T18"/>
    <mergeCell ref="A102:A104"/>
    <mergeCell ref="A100:A101"/>
    <mergeCell ref="A96:A99"/>
    <mergeCell ref="A88:A91"/>
    <mergeCell ref="A92:A95"/>
    <mergeCell ref="A49:A50"/>
    <mergeCell ref="A51:A52"/>
    <mergeCell ref="A61:A62"/>
    <mergeCell ref="A63:A64"/>
    <mergeCell ref="A78:A81"/>
    <mergeCell ref="T32:T33"/>
    <mergeCell ref="A28:A29"/>
    <mergeCell ref="A19:A21"/>
    <mergeCell ref="K46:T48"/>
    <mergeCell ref="S34:S35"/>
    <mergeCell ref="Q34:Q35"/>
    <mergeCell ref="T34:T35"/>
    <mergeCell ref="R34:R35"/>
    <mergeCell ref="A39:T39"/>
    <mergeCell ref="A40:T40"/>
    <mergeCell ref="A46:A48"/>
    <mergeCell ref="L34:L35"/>
    <mergeCell ref="N34:N35"/>
    <mergeCell ref="K51:K52"/>
    <mergeCell ref="T53:T54"/>
    <mergeCell ref="T51:T52"/>
    <mergeCell ref="N53:N54"/>
    <mergeCell ref="O51:O52"/>
    <mergeCell ref="M51:M52"/>
    <mergeCell ref="N51:N52"/>
    <mergeCell ref="R51:R52"/>
    <mergeCell ref="S51:S52"/>
    <mergeCell ref="P51:P52"/>
    <mergeCell ref="Q51:Q52"/>
    <mergeCell ref="L51:L52"/>
    <mergeCell ref="N55:N56"/>
    <mergeCell ref="P55:P56"/>
    <mergeCell ref="Q55:Q56"/>
    <mergeCell ref="S55:S56"/>
    <mergeCell ref="O53:O54"/>
    <mergeCell ref="K55:K57"/>
    <mergeCell ref="L55:L56"/>
    <mergeCell ref="M55:M56"/>
    <mergeCell ref="A53:A54"/>
    <mergeCell ref="K53:K54"/>
    <mergeCell ref="L53:L54"/>
    <mergeCell ref="M53:M54"/>
    <mergeCell ref="P53:P54"/>
    <mergeCell ref="Q53:Q54"/>
    <mergeCell ref="R53:R54"/>
    <mergeCell ref="R55:R56"/>
    <mergeCell ref="S53:S54"/>
    <mergeCell ref="T63:T64"/>
    <mergeCell ref="Q58:Q60"/>
    <mergeCell ref="R58:R60"/>
    <mergeCell ref="T55:T56"/>
    <mergeCell ref="A58:A60"/>
    <mergeCell ref="K58:K60"/>
    <mergeCell ref="L58:L60"/>
    <mergeCell ref="M58:M60"/>
    <mergeCell ref="N58:N60"/>
    <mergeCell ref="S58:S60"/>
    <mergeCell ref="O55:O56"/>
    <mergeCell ref="P58:P60"/>
    <mergeCell ref="A55:A57"/>
    <mergeCell ref="S63:S64"/>
    <mergeCell ref="Q61:Q62"/>
    <mergeCell ref="R61:R62"/>
    <mergeCell ref="S61:S62"/>
    <mergeCell ref="A7:T7"/>
    <mergeCell ref="A8:T8"/>
    <mergeCell ref="T58:T60"/>
    <mergeCell ref="O58:O60"/>
    <mergeCell ref="K63:K64"/>
    <mergeCell ref="O63:O64"/>
    <mergeCell ref="L68:L69"/>
    <mergeCell ref="M68:M69"/>
    <mergeCell ref="N68:N69"/>
    <mergeCell ref="P68:P69"/>
    <mergeCell ref="Q68:Q69"/>
    <mergeCell ref="N63:N64"/>
    <mergeCell ref="L63:L64"/>
    <mergeCell ref="M63:M64"/>
    <mergeCell ref="A71:A73"/>
    <mergeCell ref="O82:O87"/>
    <mergeCell ref="K65:K67"/>
    <mergeCell ref="A65:A67"/>
    <mergeCell ref="A82:A84"/>
    <mergeCell ref="M82:M87"/>
    <mergeCell ref="N78:N81"/>
    <mergeCell ref="A68:A70"/>
    <mergeCell ref="T68:T69"/>
    <mergeCell ref="S82:S87"/>
    <mergeCell ref="M78:M81"/>
    <mergeCell ref="A85:A87"/>
    <mergeCell ref="R68:R69"/>
    <mergeCell ref="S68:S69"/>
    <mergeCell ref="A74:T74"/>
    <mergeCell ref="O78:O81"/>
    <mergeCell ref="P78:P81"/>
    <mergeCell ref="T78:T81"/>
    <mergeCell ref="T82:T87"/>
    <mergeCell ref="Q78:Q81"/>
    <mergeCell ref="A75:T75"/>
    <mergeCell ref="A76:K76"/>
    <mergeCell ref="A77:T77"/>
    <mergeCell ref="R78:R81"/>
    <mergeCell ref="K78:K87"/>
    <mergeCell ref="L82:L87"/>
    <mergeCell ref="P82:P87"/>
    <mergeCell ref="N82:N87"/>
    <mergeCell ref="A6:T6"/>
    <mergeCell ref="R82:R87"/>
    <mergeCell ref="S78:S81"/>
    <mergeCell ref="Q82:Q87"/>
    <mergeCell ref="P63:P64"/>
    <mergeCell ref="Q63:Q64"/>
    <mergeCell ref="R63:R64"/>
    <mergeCell ref="L65:T67"/>
    <mergeCell ref="O68:O69"/>
    <mergeCell ref="L78:L81"/>
    <mergeCell ref="A22:A27"/>
    <mergeCell ref="O1:T1"/>
    <mergeCell ref="O2:T2"/>
    <mergeCell ref="T61:T62"/>
    <mergeCell ref="K61:K62"/>
    <mergeCell ref="L61:L62"/>
    <mergeCell ref="M61:M62"/>
    <mergeCell ref="N61:N62"/>
    <mergeCell ref="O61:O62"/>
    <mergeCell ref="P61:P62"/>
  </mergeCells>
  <printOptions horizontalCentered="1"/>
  <pageMargins left="0.3937007874015748" right="0.3937007874015748" top="0.1968503937007874" bottom="0.1968503937007874" header="0.11811023622047245" footer="0.11811023622047245"/>
  <pageSetup fitToHeight="11" horizontalDpi="600" verticalDpi="600" orientation="landscape" paperSize="8" scale="70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Ташкевич Людмила Юрьевна</dc:creator>
  <cp:keywords/>
  <dc:description/>
  <cp:lastModifiedBy>melnichanu_ln</cp:lastModifiedBy>
  <cp:lastPrinted>2015-01-12T07:24:57Z</cp:lastPrinted>
  <dcterms:created xsi:type="dcterms:W3CDTF">2013-10-04T11:49:02Z</dcterms:created>
  <dcterms:modified xsi:type="dcterms:W3CDTF">2015-06-24T11:19:45Z</dcterms:modified>
  <cp:category/>
  <cp:version/>
  <cp:contentType/>
  <cp:contentStatus/>
</cp:coreProperties>
</file>